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EF143CB8-BF1E-42C1-BAC0-1F68B72EAA1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Krycí list stavby na rok 2020" sheetId="2" r:id="rId1"/>
    <sheet name="zateplenie strechy" sheetId="3" r:id="rId2"/>
    <sheet name="vykurovanie" sheetId="4" r:id="rId3"/>
  </sheets>
  <definedNames>
    <definedName name="_FilterDatabase" localSheetId="0" hidden="1">#REF!</definedName>
    <definedName name="_FilterDatabase" hidden="1">#REF!</definedName>
    <definedName name="fakt1R">#REF!</definedName>
    <definedName name="_xlnm.Print_Titles" localSheetId="2">vykurovanie!$10:$12</definedName>
    <definedName name="_xlnm.Print_Titles" localSheetId="1">'zateplenie strechy'!$8:$10</definedName>
    <definedName name="_xlnm.Print_Area" localSheetId="1">'zateplenie strechy'!$A:$I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H13" i="4" s="1"/>
  <c r="H15" i="4"/>
  <c r="H16" i="4"/>
  <c r="H17" i="4"/>
  <c r="H18" i="4"/>
  <c r="H19" i="4"/>
  <c r="H20" i="4"/>
  <c r="H22" i="4"/>
  <c r="H21" i="4" s="1"/>
  <c r="H23" i="4"/>
  <c r="H24" i="4"/>
  <c r="H25" i="4"/>
  <c r="H27" i="4"/>
  <c r="H26" i="4" s="1"/>
  <c r="H33" i="4" s="1"/>
  <c r="H12" i="4" s="1"/>
  <c r="H28" i="4"/>
  <c r="H29" i="4"/>
  <c r="H30" i="4"/>
  <c r="H31" i="4"/>
  <c r="H32" i="4"/>
  <c r="H14" i="3"/>
  <c r="H18" i="3" s="1"/>
  <c r="H16" i="3"/>
  <c r="H21" i="3"/>
  <c r="H22" i="3"/>
  <c r="H23" i="3"/>
  <c r="H24" i="3"/>
  <c r="E24" i="3" s="1"/>
  <c r="H27" i="3"/>
  <c r="H28" i="3"/>
  <c r="E28" i="3" s="1"/>
  <c r="H31" i="3"/>
  <c r="H33" i="3"/>
  <c r="H34" i="3"/>
  <c r="H35" i="3"/>
  <c r="H36" i="3"/>
  <c r="H37" i="3"/>
  <c r="H38" i="3"/>
  <c r="H39" i="3"/>
  <c r="H40" i="3"/>
  <c r="H41" i="3"/>
  <c r="H42" i="3"/>
  <c r="H43" i="3"/>
  <c r="E43" i="3" s="1"/>
  <c r="H49" i="3"/>
  <c r="H51" i="3"/>
  <c r="H52" i="3"/>
  <c r="H53" i="3"/>
  <c r="H54" i="3"/>
  <c r="H57" i="3"/>
  <c r="H59" i="3"/>
  <c r="H61" i="3"/>
  <c r="H62" i="3"/>
  <c r="H65" i="3" s="1"/>
  <c r="E65" i="3" s="1"/>
  <c r="H64" i="3"/>
  <c r="H68" i="3"/>
  <c r="H86" i="3" s="1"/>
  <c r="E86" i="3" s="1"/>
  <c r="H70" i="3"/>
  <c r="H73" i="3"/>
  <c r="H76" i="3"/>
  <c r="H78" i="3"/>
  <c r="H80" i="3"/>
  <c r="H81" i="3"/>
  <c r="H83" i="3"/>
  <c r="H85" i="3"/>
  <c r="H89" i="3"/>
  <c r="H90" i="3"/>
  <c r="H91" i="3"/>
  <c r="H92" i="3"/>
  <c r="H94" i="3"/>
  <c r="H95" i="3"/>
  <c r="H97" i="3"/>
  <c r="H99" i="3"/>
  <c r="H100" i="3"/>
  <c r="H102" i="3"/>
  <c r="H103" i="3"/>
  <c r="H105" i="3"/>
  <c r="H106" i="3"/>
  <c r="E106" i="3" s="1"/>
  <c r="H109" i="3"/>
  <c r="H110" i="3"/>
  <c r="H111" i="3"/>
  <c r="E111" i="3" s="1"/>
  <c r="H114" i="3"/>
  <c r="H116" i="3"/>
  <c r="E116" i="3" s="1"/>
  <c r="H119" i="3"/>
  <c r="J20" i="2"/>
  <c r="J26" i="2"/>
  <c r="J30" i="2"/>
  <c r="H121" i="3" l="1"/>
  <c r="E18" i="3"/>
  <c r="H45" i="3"/>
  <c r="E54" i="3"/>
  <c r="E121" i="3" l="1"/>
  <c r="F17" i="2"/>
  <c r="E45" i="3"/>
  <c r="F16" i="2"/>
  <c r="H123" i="3"/>
  <c r="E123" i="3" s="1"/>
  <c r="F20" i="2" l="1"/>
  <c r="J28" i="2" s="1"/>
  <c r="I29" i="2" s="1"/>
  <c r="J29" i="2" s="1"/>
  <c r="J31" i="2" s="1"/>
</calcChain>
</file>

<file path=xl/sharedStrings.xml><?xml version="1.0" encoding="utf-8"?>
<sst xmlns="http://schemas.openxmlformats.org/spreadsheetml/2006/main" count="415" uniqueCount="289">
  <si>
    <t>Dodávateľ</t>
  </si>
  <si>
    <t>Odberateľ</t>
  </si>
  <si>
    <t xml:space="preserve">F </t>
  </si>
  <si>
    <t>Spolu</t>
  </si>
  <si>
    <t xml:space="preserve">DPH 0% z </t>
  </si>
  <si>
    <t xml:space="preserve">DPH 20% z </t>
  </si>
  <si>
    <t>Súčet riadkov 5,10,15,20</t>
  </si>
  <si>
    <t>Celkové náklady</t>
  </si>
  <si>
    <t xml:space="preserve">E </t>
  </si>
  <si>
    <t>Projektant,rozpočtár</t>
  </si>
  <si>
    <t>Mimostavenisková doprava</t>
  </si>
  <si>
    <t>Prevádzkové vplyvy</t>
  </si>
  <si>
    <t>Horské oblasti</t>
  </si>
  <si>
    <t>Územie so sťaž. podmienk.</t>
  </si>
  <si>
    <t>Mimoriadne sťaž.podmienky</t>
  </si>
  <si>
    <t>Zariadenie staveniska</t>
  </si>
  <si>
    <t>VRN</t>
  </si>
  <si>
    <t xml:space="preserve">D </t>
  </si>
  <si>
    <t xml:space="preserve">C </t>
  </si>
  <si>
    <t xml:space="preserve">HZS </t>
  </si>
  <si>
    <t xml:space="preserve">MONT </t>
  </si>
  <si>
    <t xml:space="preserve">Kompletačná činnosť </t>
  </si>
  <si>
    <t xml:space="preserve">PSV </t>
  </si>
  <si>
    <t>Ostatné náklady</t>
  </si>
  <si>
    <t xml:space="preserve">HSV </t>
  </si>
  <si>
    <t>Ďalšie náklady</t>
  </si>
  <si>
    <t xml:space="preserve">B </t>
  </si>
  <si>
    <t>ZRN spolu</t>
  </si>
  <si>
    <t>Materiál</t>
  </si>
  <si>
    <t>Montáž</t>
  </si>
  <si>
    <t>ZRN</t>
  </si>
  <si>
    <t xml:space="preserve">A </t>
  </si>
  <si>
    <t xml:space="preserve">DIČ: </t>
  </si>
  <si>
    <t xml:space="preserve">IČO: </t>
  </si>
  <si>
    <t xml:space="preserve">Projektant: </t>
  </si>
  <si>
    <t xml:space="preserve">Dodávateľ: </t>
  </si>
  <si>
    <t>IČO: 00305502</t>
  </si>
  <si>
    <t>Odberateľ: Obec Kľúčovec</t>
  </si>
  <si>
    <t>Dňa: 04/2020</t>
  </si>
  <si>
    <t xml:space="preserve">Spracoval: </t>
  </si>
  <si>
    <t xml:space="preserve">Zákazka: </t>
  </si>
  <si>
    <t>Zníženie energetickej náročnosti verejnej budovy obce Kľúčovec č.p. 162/9</t>
  </si>
  <si>
    <t>Miesto:  Obec Kľúčovec</t>
  </si>
  <si>
    <t xml:space="preserve">Stavba: </t>
  </si>
  <si>
    <t>Položkovitý rozpočet na projekt na rok 2020</t>
  </si>
  <si>
    <t>Za rozpočet celkom</t>
  </si>
  <si>
    <t xml:space="preserve">PRÁCE A DODÁVKY PSV  spolu: </t>
  </si>
  <si>
    <t>súb</t>
  </si>
  <si>
    <t>Demontáž a spätná montáž bleskozvodu</t>
  </si>
  <si>
    <t xml:space="preserve">783 - Nátery  spolu: </t>
  </si>
  <si>
    <t>0,48*19,03*16 =   146.150</t>
  </si>
  <si>
    <t>m2</t>
  </si>
  <si>
    <t>Nátery tesárskych konštr. Lastanoxom Q (Bochemit QB-inovovaná náhrada)</t>
  </si>
  <si>
    <t xml:space="preserve">78378-2203   </t>
  </si>
  <si>
    <t>783</t>
  </si>
  <si>
    <t>783 - Nátery</t>
  </si>
  <si>
    <t xml:space="preserve">765 - Krytiny tvrdé  spolu: </t>
  </si>
  <si>
    <t>Zakr šikm striech podstr hydroizol fólia Dörken Delta trella</t>
  </si>
  <si>
    <t xml:space="preserve">76590-1145   </t>
  </si>
  <si>
    <t>765</t>
  </si>
  <si>
    <t>Demontáž do sute AZC vlnovky na drev. alebo ocel. konštr.+ochranné opatrenia</t>
  </si>
  <si>
    <t xml:space="preserve">76532-3830   </t>
  </si>
  <si>
    <t>765 - Krytiny tvrdé</t>
  </si>
  <si>
    <t xml:space="preserve">764 - Konštrukcie klampiarske  spolu: </t>
  </si>
  <si>
    <t>kus</t>
  </si>
  <si>
    <t>LINDAB kotlík SOK kruh žľab 150 mm</t>
  </si>
  <si>
    <t xml:space="preserve">76476-1232   </t>
  </si>
  <si>
    <t>764</t>
  </si>
  <si>
    <t>2*19,21+5,7 =   44.120</t>
  </si>
  <si>
    <t>m</t>
  </si>
  <si>
    <t>LINDAB žľab pododkvapný R+K21 125 mm</t>
  </si>
  <si>
    <t xml:space="preserve">76476-1141   </t>
  </si>
  <si>
    <t>LINDAB výtokové koleno odkvapové d 120 mm</t>
  </si>
  <si>
    <t xml:space="preserve">76475-1143   </t>
  </si>
  <si>
    <t>4*4,3+4,3 =   21.500</t>
  </si>
  <si>
    <t>LINDAB rúry odkvapové SROR d 120 mm</t>
  </si>
  <si>
    <t xml:space="preserve">76475-1113   </t>
  </si>
  <si>
    <t>LINDAB oplechovanie atiky viplanyl rš 460</t>
  </si>
  <si>
    <t xml:space="preserve">76472-11170  </t>
  </si>
  <si>
    <t>2*5,15+2*7,55+2*3,21+2*1,09 =   34.000</t>
  </si>
  <si>
    <t>LINDAB oplechovanie štítu  rš 290</t>
  </si>
  <si>
    <t xml:space="preserve">76472-11160  </t>
  </si>
  <si>
    <t>2*19,21 =   38.420</t>
  </si>
  <si>
    <t>LINDAB oplechovanie ríms rš 290</t>
  </si>
  <si>
    <t xml:space="preserve">76472-1115   </t>
  </si>
  <si>
    <t>LINDAB oplechovanie rímsy rš 305 viplanyl</t>
  </si>
  <si>
    <t xml:space="preserve">76472-1114   </t>
  </si>
  <si>
    <t>2,8+2,5+2,35+10,6+2*3,21 =   24.670</t>
  </si>
  <si>
    <t>LINDAB oplechovanie rš 100</t>
  </si>
  <si>
    <t xml:space="preserve">76472-1111   </t>
  </si>
  <si>
    <t>Klamp. demont. oplechovanie múrov rš 500</t>
  </si>
  <si>
    <t xml:space="preserve">76443-0840   </t>
  </si>
  <si>
    <t>Ruukki classic sklon do 30° v cene hreben a sneh. zábrany</t>
  </si>
  <si>
    <t xml:space="preserve">76417-2008   </t>
  </si>
  <si>
    <t>Hlavica ventilačná Lomanco BIB 12 + osadenie</t>
  </si>
  <si>
    <t xml:space="preserve">286 51360002 </t>
  </si>
  <si>
    <t>MAT</t>
  </si>
  <si>
    <t>764 - Konštrukcie klampiarske</t>
  </si>
  <si>
    <t xml:space="preserve">762 - Konštrukcie tesárske  spolu: </t>
  </si>
  <si>
    <t>Podlahy podkladové z dosiek CETRIS skrutk. na pero a drážku nebrús 16mm</t>
  </si>
  <si>
    <t xml:space="preserve">76251-1153   </t>
  </si>
  <si>
    <t>762</t>
  </si>
  <si>
    <t>10,969+7,744 =   18.713</t>
  </si>
  <si>
    <t>m3</t>
  </si>
  <si>
    <t>Spojovacie a ochranné prostriedky k montáži krovov</t>
  </si>
  <si>
    <t xml:space="preserve">76239-5000   </t>
  </si>
  <si>
    <t>194*3 =   582.000</t>
  </si>
  <si>
    <t>Montáž spádových klinov pre rovné strechy prier. plocha do 120 cm2</t>
  </si>
  <si>
    <t xml:space="preserve">76236-1114   </t>
  </si>
  <si>
    <t>Demontáž latovania striech  os. vzdial. nad 0,50 m</t>
  </si>
  <si>
    <t xml:space="preserve">76234-2813   </t>
  </si>
  <si>
    <t>281,6*0,025*1,1 =   7.744</t>
  </si>
  <si>
    <t>Doska SM neopracovaná  1</t>
  </si>
  <si>
    <t xml:space="preserve">605 101510   </t>
  </si>
  <si>
    <t>240,6+41 =   281.600</t>
  </si>
  <si>
    <t>Montáž debnenia striech rovných z dosiek hrubých na zraz</t>
  </si>
  <si>
    <t xml:space="preserve">76234-1210   </t>
  </si>
  <si>
    <t>0,4*5,73*2+6,15*0,25*2 =   7.659</t>
  </si>
  <si>
    <t>0,6*(19,03*2)+0,25*(7,414+5,14)*2 =   29.113</t>
  </si>
  <si>
    <t>Debnenia striech rovných z dosiek CETRIS skrutk. na krokvy na zraz hr. dosky22mm</t>
  </si>
  <si>
    <t xml:space="preserve">76234-1116   </t>
  </si>
  <si>
    <t>194*3*0,08*0,12*1,1 =   6.146</t>
  </si>
  <si>
    <t>304,48*0,12*0,12*1,1 =   4.823</t>
  </si>
  <si>
    <t>Hranol SM 1 100x120 625-900</t>
  </si>
  <si>
    <t xml:space="preserve">605 15       </t>
  </si>
  <si>
    <t>19,03*16 =   304.480</t>
  </si>
  <si>
    <t>Montáž krovov viazaných prierez. plocha nad 120 do 224 cm2</t>
  </si>
  <si>
    <t xml:space="preserve">76233-2120   </t>
  </si>
  <si>
    <t>762 - Konštrukcie tesárske</t>
  </si>
  <si>
    <t xml:space="preserve">713 - Izolácie tepelné  spolu: </t>
  </si>
  <si>
    <t>Doska izolačná Nobasil DDP hr.180mm 1200x1000mm ( alt. 600x1000mm)</t>
  </si>
  <si>
    <t xml:space="preserve">631 5A1259   </t>
  </si>
  <si>
    <t>6,18*10,58 =   65.384</t>
  </si>
  <si>
    <t>Montáž tep. izolácie striech rovn. hr. nad 17 cm skrutky vnútor pole v. do 20 m</t>
  </si>
  <si>
    <t xml:space="preserve">71314-1181   </t>
  </si>
  <si>
    <t>713</t>
  </si>
  <si>
    <t>Doska izolačná Nobasil MPN hr.200mm 600x1000mm</t>
  </si>
  <si>
    <t xml:space="preserve">631 5A0111   </t>
  </si>
  <si>
    <t>194,106*1,02 =   197.988</t>
  </si>
  <si>
    <t>Doska izolačná Nobasil MPN hr.150mm 600x1000mm</t>
  </si>
  <si>
    <t xml:space="preserve">631 5A0108   </t>
  </si>
  <si>
    <t>10,2*19,03 =   194.106</t>
  </si>
  <si>
    <t>Montáž tep. izolácie stropov, položenie na vrch</t>
  </si>
  <si>
    <t xml:space="preserve">71311-1111   </t>
  </si>
  <si>
    <t>713 - Izolácie tepelné</t>
  </si>
  <si>
    <t xml:space="preserve">712 - Povlakové krytiny  spolu: </t>
  </si>
  <si>
    <t>Fólia izolačná Sikaplan 15G hr.1,5mm strešná</t>
  </si>
  <si>
    <t xml:space="preserve">628 2E1801   </t>
  </si>
  <si>
    <t>Zhotovenie povlak. krytiny striech plochých do 10° termoplastmi fóliou PVC plnoplošne lepenou</t>
  </si>
  <si>
    <t xml:space="preserve">71237-1111   </t>
  </si>
  <si>
    <t>712</t>
  </si>
  <si>
    <t>Oprava povl. krytiny striech do 10° rozrezaním a pretavením</t>
  </si>
  <si>
    <t xml:space="preserve">71230-0921   </t>
  </si>
  <si>
    <t>194,106+65,384 =   259.490</t>
  </si>
  <si>
    <t>Očistenie strechy</t>
  </si>
  <si>
    <t xml:space="preserve">71230-0841   </t>
  </si>
  <si>
    <t>712 - Povlakové krytiny</t>
  </si>
  <si>
    <t>PRÁCE A DODÁVKY PSV</t>
  </si>
  <si>
    <t xml:space="preserve">PRÁCE A DODÁVKY HSV  spolu: </t>
  </si>
  <si>
    <t xml:space="preserve">9 - OSTATNÉ KONŠTRUKCIE A PRÁCE  spolu: </t>
  </si>
  <si>
    <t>t</t>
  </si>
  <si>
    <t xml:space="preserve">Poplatok za ulož. a znešk. staveb.odpadu na urč.sklád. </t>
  </si>
  <si>
    <t xml:space="preserve">97910-1757   </t>
  </si>
  <si>
    <t>013</t>
  </si>
  <si>
    <t>Príplatok za každých ďalších 5000 m odvozu vláknocementových konštrukcií</t>
  </si>
  <si>
    <t xml:space="preserve">97908-7018   </t>
  </si>
  <si>
    <t>015</t>
  </si>
  <si>
    <t>Odvoz demontovaných vláknocementových konštrukcií na skládku do 5000 m</t>
  </si>
  <si>
    <t xml:space="preserve">97908-7017   </t>
  </si>
  <si>
    <t>Vnútrost. doprava sute a vybúraných hmôt každých ďalších 5 m</t>
  </si>
  <si>
    <t xml:space="preserve">97908-2121   </t>
  </si>
  <si>
    <t>Vnútrostavenisková doprava sute a vybúraných hmôt do 10 m</t>
  </si>
  <si>
    <t xml:space="preserve">97908-2111   </t>
  </si>
  <si>
    <t>Odvoz sute a vybúraných hmôt na skládku každý ďalší 1 km</t>
  </si>
  <si>
    <t xml:space="preserve">97908-1121   </t>
  </si>
  <si>
    <t>Odvoz sute a vybúraných hmôt na skládku do 1 km</t>
  </si>
  <si>
    <t xml:space="preserve">97908-1111   </t>
  </si>
  <si>
    <t>Zvislá doprava sute a vybúr. hmôt za prvé podlažie</t>
  </si>
  <si>
    <t xml:space="preserve">97901-1111   </t>
  </si>
  <si>
    <t>Vetracia mriežka 100x800</t>
  </si>
  <si>
    <t xml:space="preserve">553 444410   </t>
  </si>
  <si>
    <t>Osadenie železných ventilácií 0,1 m2</t>
  </si>
  <si>
    <t xml:space="preserve">95394-1411   </t>
  </si>
  <si>
    <t>014</t>
  </si>
  <si>
    <t>2,75*2*3*3 =   49.500</t>
  </si>
  <si>
    <t>Lešenie ľahké prac. pomocné výš. podlahy do 3,5 m</t>
  </si>
  <si>
    <t xml:space="preserve">94195-5004   </t>
  </si>
  <si>
    <t>003</t>
  </si>
  <si>
    <t>9 - OSTATNÉ KONŠTRUKCIE A PRÁCE</t>
  </si>
  <si>
    <t xml:space="preserve">6 - ÚPRAVY POVRCHOV, PODLAHY, VÝPLNE  spolu: </t>
  </si>
  <si>
    <t>Zatepl. vonk. stien omietka zo such. zmesí a Nobasil hr. 30 mm   -rímsa</t>
  </si>
  <si>
    <t xml:space="preserve">62599-1101   </t>
  </si>
  <si>
    <t>011</t>
  </si>
  <si>
    <t>6 - ÚPRAVY POVRCHOV, PODLAHY, VÝPLNE</t>
  </si>
  <si>
    <t xml:space="preserve">4 - VODOROVNÉ KONŠTRUKCIE  spolu: </t>
  </si>
  <si>
    <t>uzáver kominársky VELUX GVT 20-65ST</t>
  </si>
  <si>
    <t xml:space="preserve">611 406010   </t>
  </si>
  <si>
    <t>ks</t>
  </si>
  <si>
    <t>uzáver - uzáver podkrovia 800x1150mm   D1</t>
  </si>
  <si>
    <t>553 000010310</t>
  </si>
  <si>
    <t>Montáž uzáveru</t>
  </si>
  <si>
    <t xml:space="preserve">44612-2001   </t>
  </si>
  <si>
    <t>012</t>
  </si>
  <si>
    <t>4 - VODOROVNÉ KONŠTRUKCIE</t>
  </si>
  <si>
    <t xml:space="preserve">3 - ZVISLÉ A KOMPLETNÉ KONŠTRUKCIE  spolu: </t>
  </si>
  <si>
    <t>0,75*0,45 =   0.338</t>
  </si>
  <si>
    <t>Komínové krycie dosky z betónu tr. C16/20 bez presahu hr. 120 mm</t>
  </si>
  <si>
    <t xml:space="preserve">31638-1113   </t>
  </si>
  <si>
    <t>3*(0,45*0,75-0,15*0,15*2) =   0.878</t>
  </si>
  <si>
    <t>Murivo komínov, prieduch do 150 x 150 mm na MC 100 z tehál vápnopiesk. 290 mm</t>
  </si>
  <si>
    <t xml:space="preserve">31423-2561   </t>
  </si>
  <si>
    <t>3 - ZVISLÉ A KOMPLETNÉ KONŠTRUKCIE</t>
  </si>
  <si>
    <t>PRÁCE A DODÁVKY HSV</t>
  </si>
  <si>
    <t>%</t>
  </si>
  <si>
    <t>cena</t>
  </si>
  <si>
    <t>jednotka</t>
  </si>
  <si>
    <t>výmera</t>
  </si>
  <si>
    <t>výkaz-výmer</t>
  </si>
  <si>
    <t>cen.</t>
  </si>
  <si>
    <t>číslo</t>
  </si>
  <si>
    <t>DPH</t>
  </si>
  <si>
    <t>Jednotková</t>
  </si>
  <si>
    <t>Merná</t>
  </si>
  <si>
    <t>Množstvo</t>
  </si>
  <si>
    <t>Popis položky, stavebného dielu, remesla,</t>
  </si>
  <si>
    <t>Kód položky</t>
  </si>
  <si>
    <t>Kód</t>
  </si>
  <si>
    <t>Por.</t>
  </si>
  <si>
    <t>Objekt: zateplenie strechy</t>
  </si>
  <si>
    <t>Stavba :Zníženie energetickej náročnosti budovy obce Kľúčovec č.p. 162/9</t>
  </si>
  <si>
    <t>Dátum: 12/2019</t>
  </si>
  <si>
    <t xml:space="preserve">JKSO : </t>
  </si>
  <si>
    <t xml:space="preserve">Spracoval:                                         </t>
  </si>
  <si>
    <t xml:space="preserve">Odberateľ: </t>
  </si>
  <si>
    <t xml:space="preserve">Celkom   </t>
  </si>
  <si>
    <t xml:space="preserve">Presun hmôt pre rozvody potrubia v objektoch výšky do 6 m   </t>
  </si>
  <si>
    <t>998733101</t>
  </si>
  <si>
    <t>731</t>
  </si>
  <si>
    <t xml:space="preserve">Tlaková skúška plastového potrubia do 32 mm   </t>
  </si>
  <si>
    <t>733191301</t>
  </si>
  <si>
    <t xml:space="preserve">Potrubie plasthliníkové PE-RT 32x3 mm z rúrok v kotúčoch   </t>
  </si>
  <si>
    <t>733161505</t>
  </si>
  <si>
    <t xml:space="preserve">Potrubie plasthliníkové   PE-RT 26x3 mm z rúrok v kotúčoch   </t>
  </si>
  <si>
    <t>733161504</t>
  </si>
  <si>
    <t xml:space="preserve">Potrubie plasthliníkové   PE-RT 20x2 mm z rúrok v kotúčoch   </t>
  </si>
  <si>
    <t>733161503</t>
  </si>
  <si>
    <t xml:space="preserve">Potrubie plasthliníkové  PE-RT 16x2 mm z rúrok v kotúčoch   </t>
  </si>
  <si>
    <t>733161501</t>
  </si>
  <si>
    <t xml:space="preserve">Ústredné kúrenie, rozvodné potrubie   </t>
  </si>
  <si>
    <t>733</t>
  </si>
  <si>
    <t>Kotol Herz Pelletstar 20+armatury+ak.nadoba+súčiastky+vyvložk.komina</t>
  </si>
  <si>
    <t>4847880000</t>
  </si>
  <si>
    <t>484</t>
  </si>
  <si>
    <t>Montáž kotla peletkového Herz Pelletstar 20</t>
  </si>
  <si>
    <t>Kotol plynový  18 kW + armatury + súč.</t>
  </si>
  <si>
    <t>súb.</t>
  </si>
  <si>
    <t xml:space="preserve">Montáž kotla oceľ. násten. na plyn kondenzačného vyhotovenie turbo do 42 kW   </t>
  </si>
  <si>
    <t>731241083</t>
  </si>
  <si>
    <t xml:space="preserve">Ústredné kúrenie, kotolne   </t>
  </si>
  <si>
    <t xml:space="preserve">Presun hmôt pre izolácie tepelné v objektoch výšky do 6 m   </t>
  </si>
  <si>
    <t>998713201</t>
  </si>
  <si>
    <t xml:space="preserve">izolácia  potrubia- 35/13"   </t>
  </si>
  <si>
    <t>2837711000</t>
  </si>
  <si>
    <t>283</t>
  </si>
  <si>
    <t xml:space="preserve">izolácia  potrubia- 28/13"      </t>
  </si>
  <si>
    <t>2837710700</t>
  </si>
  <si>
    <t xml:space="preserve">izolácia  potrubia- 22/13"   </t>
  </si>
  <si>
    <t>2837710400</t>
  </si>
  <si>
    <t xml:space="preserve">Montaž trubíc hr.5 mm, vnút.priemer 35 mm   </t>
  </si>
  <si>
    <t>713482304</t>
  </si>
  <si>
    <t xml:space="preserve">Montaž trubíc MIRELON hr.6 mm, vnút.priemer 26 mm   </t>
  </si>
  <si>
    <t>713482303</t>
  </si>
  <si>
    <t xml:space="preserve">Montaž trubíc MIRELON hr.6 mm, vnút.priemer 22 mm   </t>
  </si>
  <si>
    <t>713482302</t>
  </si>
  <si>
    <t xml:space="preserve">Izolácie tepelné   </t>
  </si>
  <si>
    <t xml:space="preserve">Práce a dodávky PSV   </t>
  </si>
  <si>
    <t>PSV</t>
  </si>
  <si>
    <t>Cena celkom</t>
  </si>
  <si>
    <t>Cena jednotková</t>
  </si>
  <si>
    <t>Množstvo celkom</t>
  </si>
  <si>
    <t>MJ</t>
  </si>
  <si>
    <t>Popis</t>
  </si>
  <si>
    <t>KCN</t>
  </si>
  <si>
    <t>Č.</t>
  </si>
  <si>
    <t>Miesto:   Kľúčovec</t>
  </si>
  <si>
    <t xml:space="preserve">Zhotoviteľ:   </t>
  </si>
  <si>
    <t xml:space="preserve">Objednávateľ:   </t>
  </si>
  <si>
    <t>Objekt:   VYKUROVANIE - obnova kotolne</t>
  </si>
  <si>
    <t>Stavba:   Zníženie energetickej náročnosti verejnej budovy v Kľúčovci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</si>
</sst>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,##0.000"/>
    <numFmt numFmtId="166" formatCode="#,##0.000;\-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name val="Arial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MS Sans Serif"/>
      <charset val="1"/>
    </font>
    <font>
      <sz val="8"/>
      <name val="MS Sans Serif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9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3" fillId="0" borderId="0" applyAlignment="0">
      <alignment vertical="top" wrapText="1"/>
      <protection locked="0"/>
    </xf>
  </cellStyleXfs>
  <cellXfs count="1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3" fillId="0" borderId="14" xfId="1" applyFont="1" applyBorder="1"/>
    <xf numFmtId="0" fontId="2" fillId="0" borderId="17" xfId="1" applyFont="1" applyBorder="1"/>
    <xf numFmtId="0" fontId="2" fillId="0" borderId="18" xfId="1" applyFont="1" applyBorder="1"/>
    <xf numFmtId="164" fontId="2" fillId="0" borderId="19" xfId="1" applyNumberFormat="1" applyFont="1" applyBorder="1"/>
    <xf numFmtId="0" fontId="2" fillId="0" borderId="20" xfId="1" applyFont="1" applyBorder="1"/>
    <xf numFmtId="0" fontId="2" fillId="0" borderId="21" xfId="1" applyFont="1" applyBorder="1"/>
    <xf numFmtId="0" fontId="3" fillId="0" borderId="22" xfId="1" applyFont="1" applyBorder="1" applyAlignment="1">
      <alignment horizontal="center"/>
    </xf>
    <xf numFmtId="0" fontId="2" fillId="0" borderId="23" xfId="1" applyFont="1" applyBorder="1"/>
    <xf numFmtId="0" fontId="2" fillId="0" borderId="0" xfId="1" applyFont="1"/>
    <xf numFmtId="0" fontId="2" fillId="0" borderId="24" xfId="1" applyFont="1" applyBorder="1"/>
    <xf numFmtId="164" fontId="4" fillId="0" borderId="25" xfId="1" applyNumberFormat="1" applyFont="1" applyBorder="1"/>
    <xf numFmtId="0" fontId="2" fillId="0" borderId="26" xfId="1" applyFont="1" applyBorder="1"/>
    <xf numFmtId="0" fontId="3" fillId="0" borderId="27" xfId="1" applyFont="1" applyBorder="1"/>
    <xf numFmtId="0" fontId="3" fillId="0" borderId="28" xfId="1" applyFont="1" applyBorder="1" applyAlignment="1">
      <alignment horizontal="center"/>
    </xf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164" fontId="5" fillId="0" borderId="32" xfId="1" applyNumberFormat="1" applyFont="1" applyBorder="1"/>
    <xf numFmtId="164" fontId="3" fillId="0" borderId="33" xfId="1" applyNumberFormat="1" applyFont="1" applyBorder="1"/>
    <xf numFmtId="0" fontId="2" fillId="0" borderId="33" xfId="1" applyFont="1" applyBorder="1"/>
    <xf numFmtId="0" fontId="2" fillId="0" borderId="27" xfId="1" applyFont="1" applyBorder="1"/>
    <xf numFmtId="0" fontId="2" fillId="0" borderId="34" xfId="1" applyFont="1" applyBorder="1"/>
    <xf numFmtId="164" fontId="5" fillId="0" borderId="35" xfId="1" applyNumberFormat="1" applyFont="1" applyBorder="1"/>
    <xf numFmtId="164" fontId="3" fillId="0" borderId="36" xfId="1" applyNumberFormat="1" applyFont="1" applyBorder="1"/>
    <xf numFmtId="0" fontId="3" fillId="0" borderId="0" xfId="1" applyFont="1"/>
    <xf numFmtId="0" fontId="3" fillId="0" borderId="37" xfId="1" applyFont="1" applyBorder="1" applyAlignment="1">
      <alignment horizontal="center"/>
    </xf>
    <xf numFmtId="0" fontId="2" fillId="0" borderId="38" xfId="1" applyFont="1" applyBorder="1"/>
    <xf numFmtId="0" fontId="2" fillId="0" borderId="39" xfId="1" applyFont="1" applyBorder="1"/>
    <xf numFmtId="164" fontId="5" fillId="0" borderId="40" xfId="1" applyNumberFormat="1" applyFont="1" applyBorder="1"/>
    <xf numFmtId="0" fontId="2" fillId="0" borderId="41" xfId="1" applyFont="1" applyBorder="1"/>
    <xf numFmtId="0" fontId="3" fillId="0" borderId="42" xfId="1" applyFont="1" applyBorder="1"/>
    <xf numFmtId="0" fontId="3" fillId="0" borderId="43" xfId="1" applyFont="1" applyBorder="1" applyAlignment="1">
      <alignment horizontal="center"/>
    </xf>
    <xf numFmtId="0" fontId="2" fillId="0" borderId="44" xfId="1" applyFont="1" applyBorder="1"/>
    <xf numFmtId="0" fontId="2" fillId="0" borderId="45" xfId="1" applyFont="1" applyBorder="1"/>
    <xf numFmtId="2" fontId="1" fillId="0" borderId="0" xfId="1" applyNumberFormat="1"/>
    <xf numFmtId="164" fontId="2" fillId="0" borderId="46" xfId="1" applyNumberFormat="1" applyFont="1" applyBorder="1"/>
    <xf numFmtId="0" fontId="2" fillId="0" borderId="47" xfId="1" applyFont="1" applyBorder="1"/>
    <xf numFmtId="0" fontId="3" fillId="0" borderId="48" xfId="1" applyFont="1" applyBorder="1"/>
    <xf numFmtId="0" fontId="6" fillId="0" borderId="49" xfId="1" applyFont="1" applyBorder="1" applyAlignment="1">
      <alignment horizontal="center"/>
    </xf>
    <xf numFmtId="0" fontId="2" fillId="0" borderId="50" xfId="1" applyFont="1" applyBorder="1"/>
    <xf numFmtId="0" fontId="3" fillId="0" borderId="51" xfId="1" applyFont="1" applyBorder="1"/>
    <xf numFmtId="164" fontId="6" fillId="0" borderId="52" xfId="1" applyNumberFormat="1" applyFont="1" applyBorder="1"/>
    <xf numFmtId="0" fontId="2" fillId="0" borderId="53" xfId="1" applyFont="1" applyBorder="1"/>
    <xf numFmtId="164" fontId="6" fillId="0" borderId="54" xfId="1" applyNumberFormat="1" applyFont="1" applyBorder="1"/>
    <xf numFmtId="164" fontId="2" fillId="0" borderId="26" xfId="1" applyNumberFormat="1" applyFont="1" applyBorder="1"/>
    <xf numFmtId="0" fontId="3" fillId="0" borderId="55" xfId="1" applyFont="1" applyBorder="1"/>
    <xf numFmtId="164" fontId="3" fillId="0" borderId="32" xfId="1" applyNumberFormat="1" applyFont="1" applyBorder="1"/>
    <xf numFmtId="164" fontId="2" fillId="0" borderId="27" xfId="1" applyNumberFormat="1" applyFont="1" applyBorder="1"/>
    <xf numFmtId="164" fontId="2" fillId="0" borderId="33" xfId="1" applyNumberFormat="1" applyFont="1" applyBorder="1"/>
    <xf numFmtId="0" fontId="2" fillId="0" borderId="55" xfId="1" applyFont="1" applyBorder="1"/>
    <xf numFmtId="164" fontId="3" fillId="0" borderId="27" xfId="1" applyNumberFormat="1" applyFont="1" applyBorder="1"/>
    <xf numFmtId="164" fontId="3" fillId="0" borderId="35" xfId="1" applyNumberFormat="1" applyFont="1" applyBorder="1"/>
    <xf numFmtId="164" fontId="3" fillId="0" borderId="0" xfId="1" applyNumberFormat="1" applyFont="1"/>
    <xf numFmtId="164" fontId="2" fillId="0" borderId="47" xfId="1" applyNumberFormat="1" applyFont="1" applyBorder="1"/>
    <xf numFmtId="0" fontId="3" fillId="0" borderId="56" xfId="1" applyFont="1" applyBorder="1"/>
    <xf numFmtId="164" fontId="2" fillId="0" borderId="57" xfId="1" applyNumberFormat="1" applyFont="1" applyBorder="1"/>
    <xf numFmtId="0" fontId="3" fillId="0" borderId="58" xfId="1" applyFont="1" applyBorder="1"/>
    <xf numFmtId="0" fontId="3" fillId="0" borderId="59" xfId="1" applyFont="1" applyBorder="1" applyAlignment="1">
      <alignment horizontal="center"/>
    </xf>
    <xf numFmtId="164" fontId="2" fillId="0" borderId="60" xfId="1" applyNumberFormat="1" applyFont="1" applyBorder="1"/>
    <xf numFmtId="164" fontId="2" fillId="0" borderId="61" xfId="1" applyNumberFormat="1" applyFont="1" applyBorder="1"/>
    <xf numFmtId="164" fontId="2" fillId="0" borderId="62" xfId="1" applyNumberFormat="1" applyFont="1" applyBorder="1"/>
    <xf numFmtId="0" fontId="3" fillId="0" borderId="63" xfId="1" applyFont="1" applyBorder="1"/>
    <xf numFmtId="164" fontId="6" fillId="0" borderId="21" xfId="1" applyNumberFormat="1" applyFont="1" applyBorder="1"/>
    <xf numFmtId="164" fontId="2" fillId="0" borderId="64" xfId="1" applyNumberFormat="1" applyFont="1" applyBorder="1"/>
    <xf numFmtId="164" fontId="2" fillId="0" borderId="65" xfId="1" applyNumberFormat="1" applyFont="1" applyBorder="1"/>
    <xf numFmtId="0" fontId="3" fillId="0" borderId="65" xfId="1" applyFont="1" applyBorder="1"/>
    <xf numFmtId="0" fontId="3" fillId="0" borderId="66" xfId="1" applyFont="1" applyBorder="1" applyAlignment="1">
      <alignment horizontal="center"/>
    </xf>
    <xf numFmtId="164" fontId="2" fillId="0" borderId="32" xfId="1" applyNumberFormat="1" applyFont="1" applyBorder="1"/>
    <xf numFmtId="164" fontId="3" fillId="0" borderId="67" xfId="1" applyNumberFormat="1" applyFont="1" applyBorder="1"/>
    <xf numFmtId="164" fontId="3" fillId="0" borderId="68" xfId="1" applyNumberFormat="1" applyFont="1" applyBorder="1"/>
    <xf numFmtId="0" fontId="2" fillId="0" borderId="68" xfId="1" applyFont="1" applyBorder="1"/>
    <xf numFmtId="0" fontId="3" fillId="0" borderId="68" xfId="1" applyFont="1" applyBorder="1"/>
    <xf numFmtId="164" fontId="3" fillId="0" borderId="69" xfId="1" applyNumberFormat="1" applyFont="1" applyBorder="1"/>
    <xf numFmtId="164" fontId="3" fillId="0" borderId="70" xfId="1" applyNumberFormat="1" applyFont="1" applyBorder="1"/>
    <xf numFmtId="0" fontId="3" fillId="0" borderId="70" xfId="1" applyFont="1" applyBorder="1"/>
    <xf numFmtId="0" fontId="3" fillId="0" borderId="71" xfId="1" applyFont="1" applyBorder="1" applyAlignment="1">
      <alignment horizontal="center"/>
    </xf>
    <xf numFmtId="164" fontId="3" fillId="0" borderId="42" xfId="1" applyNumberFormat="1" applyFont="1" applyBorder="1"/>
    <xf numFmtId="164" fontId="3" fillId="0" borderId="72" xfId="1" applyNumberFormat="1" applyFont="1" applyBorder="1"/>
    <xf numFmtId="164" fontId="3" fillId="0" borderId="73" xfId="1" applyNumberFormat="1" applyFont="1" applyBorder="1"/>
    <xf numFmtId="0" fontId="3" fillId="0" borderId="73" xfId="1" applyFont="1" applyBorder="1"/>
    <xf numFmtId="0" fontId="3" fillId="0" borderId="74" xfId="1" applyFont="1" applyBorder="1" applyAlignment="1">
      <alignment horizontal="center"/>
    </xf>
    <xf numFmtId="0" fontId="2" fillId="0" borderId="75" xfId="1" applyFont="1" applyBorder="1"/>
    <xf numFmtId="0" fontId="2" fillId="0" borderId="76" xfId="1" applyFont="1" applyBorder="1"/>
    <xf numFmtId="0" fontId="6" fillId="0" borderId="59" xfId="1" applyFont="1" applyBorder="1" applyAlignment="1">
      <alignment horizontal="center"/>
    </xf>
    <xf numFmtId="0" fontId="3" fillId="0" borderId="77" xfId="1" applyFont="1" applyBorder="1"/>
    <xf numFmtId="0" fontId="3" fillId="0" borderId="78" xfId="1" applyFont="1" applyBorder="1"/>
    <xf numFmtId="0" fontId="3" fillId="0" borderId="79" xfId="1" applyFont="1" applyBorder="1"/>
    <xf numFmtId="0" fontId="6" fillId="0" borderId="80" xfId="1" applyFont="1" applyBorder="1" applyAlignment="1">
      <alignment horizontal="center"/>
    </xf>
    <xf numFmtId="0" fontId="2" fillId="0" borderId="81" xfId="1" applyFont="1" applyBorder="1"/>
    <xf numFmtId="0" fontId="2" fillId="0" borderId="82" xfId="1" applyFont="1" applyBorder="1"/>
    <xf numFmtId="0" fontId="2" fillId="0" borderId="46" xfId="1" applyFont="1" applyBorder="1"/>
    <xf numFmtId="0" fontId="2" fillId="0" borderId="61" xfId="1" applyFont="1" applyBorder="1"/>
    <xf numFmtId="0" fontId="2" fillId="0" borderId="56" xfId="1" applyFont="1" applyBorder="1"/>
    <xf numFmtId="0" fontId="2" fillId="0" borderId="83" xfId="1" applyFont="1" applyBorder="1"/>
    <xf numFmtId="0" fontId="2" fillId="0" borderId="84" xfId="1" applyFont="1" applyBorder="1"/>
    <xf numFmtId="0" fontId="2" fillId="0" borderId="58" xfId="1" applyFont="1" applyBorder="1"/>
    <xf numFmtId="0" fontId="2" fillId="0" borderId="85" xfId="1" applyFont="1" applyBorder="1"/>
    <xf numFmtId="0" fontId="3" fillId="0" borderId="82" xfId="1" applyFont="1" applyBorder="1"/>
    <xf numFmtId="0" fontId="3" fillId="0" borderId="34" xfId="1" applyFont="1" applyBorder="1"/>
    <xf numFmtId="0" fontId="3" fillId="0" borderId="61" xfId="1" applyFont="1" applyBorder="1"/>
    <xf numFmtId="0" fontId="3" fillId="0" borderId="84" xfId="1" applyFont="1" applyBorder="1"/>
    <xf numFmtId="0" fontId="3" fillId="0" borderId="85" xfId="1" applyFont="1" applyBorder="1"/>
    <xf numFmtId="0" fontId="3" fillId="0" borderId="81" xfId="1" applyFont="1" applyBorder="1"/>
    <xf numFmtId="0" fontId="3" fillId="0" borderId="26" xfId="1" applyFont="1" applyBorder="1"/>
    <xf numFmtId="0" fontId="7" fillId="0" borderId="55" xfId="1" applyFont="1" applyBorder="1"/>
    <xf numFmtId="0" fontId="2" fillId="0" borderId="86" xfId="1" applyFont="1" applyBorder="1"/>
    <xf numFmtId="0" fontId="2" fillId="0" borderId="87" xfId="1" applyFont="1" applyBorder="1"/>
    <xf numFmtId="0" fontId="3" fillId="0" borderId="87" xfId="1" applyFont="1" applyBorder="1"/>
    <xf numFmtId="0" fontId="5" fillId="0" borderId="87" xfId="1" applyFont="1" applyBorder="1"/>
    <xf numFmtId="0" fontId="5" fillId="0" borderId="48" xfId="1" applyFont="1" applyBorder="1"/>
    <xf numFmtId="0" fontId="5" fillId="0" borderId="88" xfId="1" applyFont="1" applyBorder="1"/>
    <xf numFmtId="0" fontId="8" fillId="0" borderId="5" xfId="1" applyFont="1" applyBorder="1"/>
    <xf numFmtId="0" fontId="10" fillId="0" borderId="0" xfId="2" applyFont="1"/>
    <xf numFmtId="0" fontId="10" fillId="0" borderId="0" xfId="2" applyFont="1" applyAlignment="1">
      <alignment vertical="top"/>
    </xf>
    <xf numFmtId="4" fontId="10" fillId="0" borderId="0" xfId="2" applyNumberFormat="1" applyFont="1" applyAlignment="1">
      <alignment vertical="top"/>
    </xf>
    <xf numFmtId="165" fontId="10" fillId="0" borderId="0" xfId="2" applyNumberFormat="1" applyFont="1" applyAlignment="1">
      <alignment vertical="top"/>
    </xf>
    <xf numFmtId="49" fontId="10" fillId="0" borderId="0" xfId="2" applyNumberFormat="1" applyFont="1" applyAlignment="1">
      <alignment horizontal="left" vertical="top" wrapText="1"/>
    </xf>
    <xf numFmtId="49" fontId="10" fillId="0" borderId="0" xfId="2" applyNumberFormat="1" applyFont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right" vertical="top"/>
    </xf>
    <xf numFmtId="4" fontId="11" fillId="0" borderId="0" xfId="2" applyNumberFormat="1" applyFont="1" applyAlignment="1">
      <alignment vertical="top"/>
    </xf>
    <xf numFmtId="49" fontId="11" fillId="0" borderId="0" xfId="2" applyNumberFormat="1" applyFont="1" applyAlignment="1">
      <alignment horizontal="left" vertical="top" wrapText="1"/>
    </xf>
    <xf numFmtId="49" fontId="10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>
      <alignment vertical="top"/>
    </xf>
    <xf numFmtId="165" fontId="11" fillId="0" borderId="0" xfId="2" applyNumberFormat="1" applyFont="1" applyAlignment="1">
      <alignment vertical="top"/>
    </xf>
    <xf numFmtId="0" fontId="10" fillId="0" borderId="89" xfId="2" applyFont="1" applyBorder="1" applyAlignment="1">
      <alignment horizontal="center"/>
    </xf>
    <xf numFmtId="0" fontId="10" fillId="0" borderId="89" xfId="2" applyFont="1" applyBorder="1" applyAlignment="1">
      <alignment horizontal="center" vertical="center"/>
    </xf>
    <xf numFmtId="0" fontId="10" fillId="0" borderId="90" xfId="2" applyFont="1" applyBorder="1" applyAlignment="1">
      <alignment horizontal="center"/>
    </xf>
    <xf numFmtId="4" fontId="10" fillId="0" borderId="0" xfId="2" applyNumberFormat="1" applyFont="1"/>
    <xf numFmtId="165" fontId="10" fillId="0" borderId="0" xfId="2" applyNumberFormat="1" applyFont="1"/>
    <xf numFmtId="0" fontId="12" fillId="0" borderId="0" xfId="2" applyFont="1"/>
    <xf numFmtId="49" fontId="10" fillId="0" borderId="0" xfId="2" applyNumberFormat="1" applyFont="1"/>
    <xf numFmtId="49" fontId="10" fillId="0" borderId="0" xfId="2" applyNumberFormat="1" applyFont="1" applyAlignment="1">
      <alignment horizontal="center"/>
    </xf>
    <xf numFmtId="0" fontId="11" fillId="0" borderId="0" xfId="2" applyFont="1"/>
    <xf numFmtId="0" fontId="14" fillId="0" borderId="0" xfId="3" applyFont="1" applyAlignment="1">
      <alignment horizontal="left" vertical="top"/>
      <protection locked="0"/>
    </xf>
    <xf numFmtId="166" fontId="14" fillId="0" borderId="0" xfId="3" applyNumberFormat="1" applyFont="1" applyAlignment="1">
      <alignment horizontal="right" vertical="top"/>
      <protection locked="0"/>
    </xf>
    <xf numFmtId="0" fontId="14" fillId="0" borderId="0" xfId="3" applyFont="1" applyAlignment="1">
      <alignment horizontal="left" vertical="top" wrapText="1"/>
      <protection locked="0"/>
    </xf>
    <xf numFmtId="0" fontId="14" fillId="0" borderId="0" xfId="3" applyFont="1" applyAlignment="1">
      <alignment horizontal="center" vertical="top" wrapText="1"/>
      <protection locked="0"/>
    </xf>
    <xf numFmtId="37" fontId="14" fillId="0" borderId="0" xfId="3" applyNumberFormat="1" applyFont="1" applyAlignment="1">
      <alignment horizontal="center" vertical="top"/>
      <protection locked="0"/>
    </xf>
    <xf numFmtId="166" fontId="15" fillId="0" borderId="0" xfId="3" applyNumberFormat="1" applyFont="1" applyAlignment="1">
      <alignment horizontal="right"/>
      <protection locked="0"/>
    </xf>
    <xf numFmtId="0" fontId="15" fillId="0" borderId="0" xfId="3" applyFont="1" applyAlignment="1">
      <alignment horizontal="left" wrapText="1"/>
      <protection locked="0"/>
    </xf>
    <xf numFmtId="0" fontId="15" fillId="0" borderId="0" xfId="3" applyFont="1" applyAlignment="1">
      <alignment horizontal="center" wrapText="1"/>
      <protection locked="0"/>
    </xf>
    <xf numFmtId="37" fontId="15" fillId="0" borderId="0" xfId="3" applyNumberFormat="1" applyFont="1" applyAlignment="1">
      <alignment horizontal="center"/>
      <protection locked="0"/>
    </xf>
    <xf numFmtId="166" fontId="16" fillId="0" borderId="91" xfId="3" applyNumberFormat="1" applyFont="1" applyBorder="1" applyAlignment="1">
      <alignment horizontal="right" vertical="center"/>
      <protection locked="0"/>
    </xf>
    <xf numFmtId="0" fontId="16" fillId="0" borderId="91" xfId="3" applyFont="1" applyBorder="1" applyAlignment="1">
      <alignment horizontal="left" vertical="center" wrapText="1"/>
      <protection locked="0"/>
    </xf>
    <xf numFmtId="0" fontId="16" fillId="0" borderId="91" xfId="3" applyFont="1" applyBorder="1" applyAlignment="1">
      <alignment horizontal="center" vertical="center" wrapText="1"/>
      <protection locked="0"/>
    </xf>
    <xf numFmtId="37" fontId="16" fillId="0" borderId="91" xfId="3" applyNumberFormat="1" applyFont="1" applyBorder="1" applyAlignment="1">
      <alignment horizontal="center" vertical="center"/>
      <protection locked="0"/>
    </xf>
    <xf numFmtId="166" fontId="17" fillId="0" borderId="0" xfId="3" applyNumberFormat="1" applyFont="1" applyAlignment="1">
      <alignment horizontal="right"/>
      <protection locked="0"/>
    </xf>
    <xf numFmtId="0" fontId="17" fillId="0" borderId="0" xfId="3" applyFont="1" applyAlignment="1">
      <alignment horizontal="left" wrapText="1"/>
      <protection locked="0"/>
    </xf>
    <xf numFmtId="0" fontId="17" fillId="0" borderId="0" xfId="3" applyFont="1" applyAlignment="1">
      <alignment horizontal="center" wrapText="1"/>
      <protection locked="0"/>
    </xf>
    <xf numFmtId="37" fontId="17" fillId="0" borderId="0" xfId="3" applyNumberFormat="1" applyFont="1" applyAlignment="1">
      <alignment horizontal="center"/>
      <protection locked="0"/>
    </xf>
    <xf numFmtId="166" fontId="18" fillId="0" borderId="91" xfId="3" applyNumberFormat="1" applyFont="1" applyBorder="1" applyAlignment="1">
      <alignment horizontal="right"/>
      <protection locked="0"/>
    </xf>
    <xf numFmtId="0" fontId="18" fillId="0" borderId="91" xfId="3" applyFont="1" applyBorder="1" applyAlignment="1">
      <alignment horizontal="left" wrapText="1"/>
      <protection locked="0"/>
    </xf>
    <xf numFmtId="0" fontId="18" fillId="0" borderId="91" xfId="3" applyFont="1" applyBorder="1" applyAlignment="1">
      <alignment horizontal="center" wrapText="1"/>
      <protection locked="0"/>
    </xf>
    <xf numFmtId="37" fontId="18" fillId="0" borderId="91" xfId="3" applyNumberFormat="1" applyFont="1" applyBorder="1" applyAlignment="1">
      <alignment horizontal="center"/>
      <protection locked="0"/>
    </xf>
    <xf numFmtId="0" fontId="19" fillId="0" borderId="0" xfId="3" applyFont="1" applyAlignment="1" applyProtection="1">
      <alignment horizontal="left"/>
    </xf>
    <xf numFmtId="0" fontId="16" fillId="2" borderId="91" xfId="3" applyFont="1" applyFill="1" applyBorder="1" applyAlignment="1" applyProtection="1">
      <alignment horizontal="center" vertical="center" wrapText="1"/>
    </xf>
    <xf numFmtId="0" fontId="16" fillId="0" borderId="0" xfId="3" applyFont="1" applyAlignment="1" applyProtection="1">
      <alignment horizontal="left"/>
    </xf>
    <xf numFmtId="166" fontId="16" fillId="0" borderId="0" xfId="3" applyNumberFormat="1" applyFont="1" applyAlignment="1" applyProtection="1">
      <alignment horizontal="right" vertical="top"/>
    </xf>
    <xf numFmtId="0" fontId="16" fillId="0" borderId="0" xfId="3" applyFont="1" applyAlignment="1" applyProtection="1">
      <alignment horizontal="left" vertical="top" wrapText="1"/>
    </xf>
    <xf numFmtId="39" fontId="20" fillId="0" borderId="0" xfId="3" applyNumberFormat="1" applyFont="1" applyAlignment="1" applyProtection="1">
      <alignment horizontal="left" vertical="center"/>
    </xf>
    <xf numFmtId="39" fontId="16" fillId="0" borderId="0" xfId="3" applyNumberFormat="1" applyFont="1" applyAlignment="1" applyProtection="1">
      <alignment horizontal="left" vertical="center"/>
    </xf>
    <xf numFmtId="0" fontId="16" fillId="0" borderId="0" xfId="3" applyFont="1" applyAlignment="1" applyProtection="1">
      <alignment horizontal="center" vertical="top" wrapText="1"/>
    </xf>
    <xf numFmtId="0" fontId="20" fillId="0" borderId="0" xfId="3" applyFont="1" applyAlignment="1" applyProtection="1">
      <alignment horizontal="left"/>
    </xf>
    <xf numFmtId="0" fontId="21" fillId="0" borderId="0" xfId="3" applyFont="1" applyAlignment="1" applyProtection="1">
      <alignment horizontal="left"/>
    </xf>
    <xf numFmtId="0" fontId="21" fillId="0" borderId="0" xfId="3" applyFont="1" applyAlignment="1" applyProtection="1">
      <alignment horizontal="left" vertical="center"/>
    </xf>
    <xf numFmtId="0" fontId="22" fillId="0" borderId="0" xfId="3" applyFont="1" applyAlignment="1" applyProtection="1">
      <alignment horizontal="center" vertical="center"/>
    </xf>
    <xf numFmtId="0" fontId="20" fillId="0" borderId="0" xfId="3" applyFont="1" applyAlignment="1" applyProtection="1">
      <alignment horizontal="left" vertical="center"/>
    </xf>
    <xf numFmtId="0" fontId="20" fillId="0" borderId="0" xfId="3" applyFont="1" applyAlignment="1" applyProtection="1">
      <alignment horizontal="left" vertical="center" wrapText="1"/>
    </xf>
  </cellXfs>
  <cellStyles count="4">
    <cellStyle name="Normálna" xfId="0" builtinId="0"/>
    <cellStyle name="Normálna 2" xfId="1" xr:uid="{B730F860-6E70-4A5E-956F-585DB1534624}"/>
    <cellStyle name="Normálna 2 2" xfId="2" xr:uid="{1EBA47F3-23A5-4160-9405-8F7643B2AE62}"/>
    <cellStyle name="Normálna 3" xfId="3" xr:uid="{D2421508-45DE-4F21-B353-ED0741989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FEAD-A5C9-44EC-B178-0865B7A11F15}">
  <sheetPr>
    <pageSetUpPr fitToPage="1"/>
  </sheetPr>
  <dimension ref="A1:O41"/>
  <sheetViews>
    <sheetView tabSelected="1" workbookViewId="0">
      <selection activeCell="I6" sqref="I6"/>
    </sheetView>
  </sheetViews>
  <sheetFormatPr defaultRowHeight="15" x14ac:dyDescent="0.25"/>
  <cols>
    <col min="1" max="1" width="1.7109375" style="1" customWidth="1"/>
    <col min="2" max="2" width="3.7109375" style="1" customWidth="1"/>
    <col min="3" max="3" width="4.7109375" style="1" customWidth="1"/>
    <col min="4" max="6" width="10.7109375" style="1" customWidth="1"/>
    <col min="7" max="7" width="3.7109375" style="1" customWidth="1"/>
    <col min="8" max="8" width="19.7109375" style="1" customWidth="1"/>
    <col min="9" max="10" width="10.7109375" style="1" customWidth="1"/>
    <col min="11" max="26" width="9.140625" style="1" customWidth="1"/>
    <col min="27" max="28" width="9.140625" style="1"/>
    <col min="29" max="31" width="9.5703125" style="1" bestFit="1" customWidth="1"/>
    <col min="32" max="16384" width="9.140625" style="1"/>
  </cols>
  <sheetData>
    <row r="1" spans="1:10" ht="27.95" customHeight="1" thickBot="1" x14ac:dyDescent="0.3">
      <c r="A1" s="10"/>
      <c r="B1" s="6"/>
      <c r="C1" s="6"/>
      <c r="D1" s="6"/>
      <c r="E1" s="6"/>
      <c r="F1" s="129" t="s">
        <v>44</v>
      </c>
      <c r="G1" s="6"/>
      <c r="H1" s="6"/>
      <c r="I1" s="6"/>
      <c r="J1" s="6"/>
    </row>
    <row r="2" spans="1:10" ht="18" customHeight="1" thickTop="1" x14ac:dyDescent="0.25">
      <c r="A2" s="3"/>
      <c r="B2" s="128" t="s">
        <v>43</v>
      </c>
      <c r="C2" s="127"/>
      <c r="D2" s="126"/>
      <c r="E2" s="126"/>
      <c r="F2" s="126"/>
      <c r="G2" s="125" t="s">
        <v>42</v>
      </c>
      <c r="H2" s="124"/>
      <c r="I2" s="100"/>
      <c r="J2" s="123"/>
    </row>
    <row r="3" spans="1:10" ht="18" customHeight="1" x14ac:dyDescent="0.25">
      <c r="A3" s="3"/>
      <c r="B3" s="39" t="s">
        <v>41</v>
      </c>
      <c r="C3" s="122"/>
      <c r="D3" s="107"/>
      <c r="E3" s="107"/>
      <c r="F3" s="107"/>
      <c r="G3" s="115"/>
      <c r="H3" s="107"/>
      <c r="I3" s="29"/>
      <c r="J3" s="106"/>
    </row>
    <row r="4" spans="1:10" ht="18" customHeight="1" x14ac:dyDescent="0.25">
      <c r="A4" s="3"/>
      <c r="B4" s="39"/>
      <c r="C4" s="67"/>
      <c r="D4" s="107"/>
      <c r="E4" s="107"/>
      <c r="F4" s="107"/>
      <c r="G4" s="107"/>
      <c r="H4" s="107"/>
      <c r="I4" s="29"/>
      <c r="J4" s="106"/>
    </row>
    <row r="5" spans="1:10" ht="18" customHeight="1" thickBot="1" x14ac:dyDescent="0.3">
      <c r="A5" s="3"/>
      <c r="B5" s="116" t="s">
        <v>40</v>
      </c>
      <c r="C5" s="67"/>
      <c r="D5" s="107"/>
      <c r="E5" s="107"/>
      <c r="F5" s="115" t="s">
        <v>39</v>
      </c>
      <c r="G5" s="107"/>
      <c r="H5" s="107"/>
      <c r="I5" s="121" t="s">
        <v>38</v>
      </c>
      <c r="J5" s="120"/>
    </row>
    <row r="6" spans="1:10" ht="18" customHeight="1" thickTop="1" x14ac:dyDescent="0.25">
      <c r="A6" s="3"/>
      <c r="B6" s="119" t="s">
        <v>37</v>
      </c>
      <c r="C6" s="113"/>
      <c r="D6" s="112"/>
      <c r="E6" s="112"/>
      <c r="F6" s="112"/>
      <c r="G6" s="118" t="s">
        <v>36</v>
      </c>
      <c r="H6" s="112"/>
      <c r="I6" s="111"/>
      <c r="J6" s="99"/>
    </row>
    <row r="7" spans="1:10" ht="18" customHeight="1" x14ac:dyDescent="0.25">
      <c r="A7" s="3"/>
      <c r="B7" s="27"/>
      <c r="C7" s="110"/>
      <c r="D7" s="109"/>
      <c r="E7" s="109"/>
      <c r="F7" s="109"/>
      <c r="G7" s="117" t="s">
        <v>32</v>
      </c>
      <c r="H7" s="109"/>
      <c r="I7" s="54"/>
      <c r="J7" s="108"/>
    </row>
    <row r="8" spans="1:10" ht="18" customHeight="1" x14ac:dyDescent="0.25">
      <c r="A8" s="3"/>
      <c r="B8" s="116" t="s">
        <v>35</v>
      </c>
      <c r="C8" s="67"/>
      <c r="D8" s="107"/>
      <c r="E8" s="107"/>
      <c r="F8" s="107"/>
      <c r="G8" s="115" t="s">
        <v>33</v>
      </c>
      <c r="H8" s="107"/>
      <c r="I8" s="29"/>
      <c r="J8" s="106"/>
    </row>
    <row r="9" spans="1:10" ht="18" customHeight="1" x14ac:dyDescent="0.25">
      <c r="A9" s="3"/>
      <c r="B9" s="39"/>
      <c r="C9" s="67"/>
      <c r="D9" s="107"/>
      <c r="E9" s="107"/>
      <c r="F9" s="107"/>
      <c r="G9" s="115" t="s">
        <v>32</v>
      </c>
      <c r="H9" s="107"/>
      <c r="I9" s="29"/>
      <c r="J9" s="106"/>
    </row>
    <row r="10" spans="1:10" ht="18" customHeight="1" x14ac:dyDescent="0.25">
      <c r="A10" s="3"/>
      <c r="B10" s="116" t="s">
        <v>34</v>
      </c>
      <c r="C10" s="67"/>
      <c r="D10" s="107"/>
      <c r="E10" s="107"/>
      <c r="F10" s="107"/>
      <c r="G10" s="115" t="s">
        <v>33</v>
      </c>
      <c r="H10" s="107"/>
      <c r="I10" s="29"/>
      <c r="J10" s="106"/>
    </row>
    <row r="11" spans="1:10" ht="18" customHeight="1" thickBot="1" x14ac:dyDescent="0.3">
      <c r="A11" s="3"/>
      <c r="B11" s="39"/>
      <c r="C11" s="67"/>
      <c r="D11" s="107"/>
      <c r="E11" s="107"/>
      <c r="F11" s="107"/>
      <c r="G11" s="115" t="s">
        <v>32</v>
      </c>
      <c r="H11" s="107"/>
      <c r="I11" s="29"/>
      <c r="J11" s="106"/>
    </row>
    <row r="12" spans="1:10" ht="18" customHeight="1" thickTop="1" x14ac:dyDescent="0.25">
      <c r="A12" s="3"/>
      <c r="B12" s="114"/>
      <c r="C12" s="113"/>
      <c r="D12" s="112"/>
      <c r="E12" s="112"/>
      <c r="F12" s="112"/>
      <c r="G12" s="112"/>
      <c r="H12" s="112"/>
      <c r="I12" s="111"/>
      <c r="J12" s="99"/>
    </row>
    <row r="13" spans="1:10" ht="18" customHeight="1" x14ac:dyDescent="0.25">
      <c r="A13" s="3"/>
      <c r="B13" s="27"/>
      <c r="C13" s="110"/>
      <c r="D13" s="109"/>
      <c r="E13" s="109"/>
      <c r="F13" s="109"/>
      <c r="G13" s="109"/>
      <c r="H13" s="109"/>
      <c r="I13" s="54"/>
      <c r="J13" s="108"/>
    </row>
    <row r="14" spans="1:10" ht="18" customHeight="1" thickBot="1" x14ac:dyDescent="0.3">
      <c r="A14" s="3"/>
      <c r="B14" s="39"/>
      <c r="C14" s="67"/>
      <c r="D14" s="107"/>
      <c r="E14" s="107"/>
      <c r="F14" s="107"/>
      <c r="G14" s="107"/>
      <c r="H14" s="107"/>
      <c r="I14" s="29"/>
      <c r="J14" s="106"/>
    </row>
    <row r="15" spans="1:10" ht="18" customHeight="1" thickTop="1" x14ac:dyDescent="0.25">
      <c r="A15" s="3"/>
      <c r="B15" s="105" t="s">
        <v>31</v>
      </c>
      <c r="C15" s="104" t="s">
        <v>30</v>
      </c>
      <c r="D15" s="104" t="s">
        <v>29</v>
      </c>
      <c r="E15" s="103" t="s">
        <v>28</v>
      </c>
      <c r="F15" s="102" t="s">
        <v>27</v>
      </c>
      <c r="G15" s="101" t="s">
        <v>26</v>
      </c>
      <c r="H15" s="74" t="s">
        <v>25</v>
      </c>
      <c r="I15" s="100"/>
      <c r="J15" s="99"/>
    </row>
    <row r="16" spans="1:10" ht="18" customHeight="1" x14ac:dyDescent="0.25">
      <c r="A16" s="3"/>
      <c r="B16" s="98">
        <v>1</v>
      </c>
      <c r="C16" s="97" t="s">
        <v>24</v>
      </c>
      <c r="D16" s="96"/>
      <c r="E16" s="95"/>
      <c r="F16" s="94">
        <f>'zateplenie strechy'!H45</f>
        <v>0</v>
      </c>
      <c r="G16" s="43">
        <v>6</v>
      </c>
      <c r="H16" s="42" t="s">
        <v>23</v>
      </c>
      <c r="I16" s="37"/>
      <c r="J16" s="69"/>
    </row>
    <row r="17" spans="1:15" ht="18" customHeight="1" x14ac:dyDescent="0.25">
      <c r="A17" s="3"/>
      <c r="B17" s="93">
        <v>2</v>
      </c>
      <c r="C17" s="92" t="s">
        <v>22</v>
      </c>
      <c r="D17" s="91"/>
      <c r="E17" s="90"/>
      <c r="F17" s="70">
        <f>'zateplenie strechy'!H121+vykurovanie!H33</f>
        <v>0</v>
      </c>
      <c r="G17" s="31">
        <v>7</v>
      </c>
      <c r="H17" s="30" t="s">
        <v>21</v>
      </c>
      <c r="I17" s="37"/>
      <c r="J17" s="64"/>
    </row>
    <row r="18" spans="1:15" ht="18" customHeight="1" x14ac:dyDescent="0.25">
      <c r="A18" s="3"/>
      <c r="B18" s="84">
        <v>3</v>
      </c>
      <c r="C18" s="89" t="s">
        <v>20</v>
      </c>
      <c r="D18" s="87"/>
      <c r="E18" s="86"/>
      <c r="F18" s="68"/>
      <c r="G18" s="31">
        <v>8</v>
      </c>
      <c r="H18" s="30" t="s">
        <v>19</v>
      </c>
      <c r="I18" s="37"/>
      <c r="J18" s="64"/>
    </row>
    <row r="19" spans="1:15" ht="18" customHeight="1" x14ac:dyDescent="0.25">
      <c r="A19" s="3"/>
      <c r="B19" s="84">
        <v>4</v>
      </c>
      <c r="C19" s="88"/>
      <c r="D19" s="87"/>
      <c r="E19" s="86"/>
      <c r="F19" s="68"/>
      <c r="G19" s="31">
        <v>9</v>
      </c>
      <c r="H19" s="38"/>
      <c r="I19" s="37"/>
      <c r="J19" s="85"/>
    </row>
    <row r="20" spans="1:15" ht="18" customHeight="1" thickBot="1" x14ac:dyDescent="0.3">
      <c r="A20" s="3"/>
      <c r="B20" s="84">
        <v>5</v>
      </c>
      <c r="C20" s="83" t="s">
        <v>3</v>
      </c>
      <c r="D20" s="82"/>
      <c r="E20" s="81"/>
      <c r="F20" s="80">
        <f>SUM(F16:F19)</f>
        <v>0</v>
      </c>
      <c r="G20" s="31">
        <v>10</v>
      </c>
      <c r="H20" s="30" t="s">
        <v>3</v>
      </c>
      <c r="I20" s="60"/>
      <c r="J20" s="59">
        <f>SUM(J16:J19)</f>
        <v>0</v>
      </c>
    </row>
    <row r="21" spans="1:15" ht="18" customHeight="1" thickTop="1" x14ac:dyDescent="0.25">
      <c r="A21" s="3"/>
      <c r="B21" s="75" t="s">
        <v>18</v>
      </c>
      <c r="C21" s="79" t="s">
        <v>16</v>
      </c>
      <c r="D21" s="78"/>
      <c r="E21" s="77"/>
      <c r="F21" s="76"/>
      <c r="G21" s="75" t="s">
        <v>17</v>
      </c>
      <c r="H21" s="74" t="s">
        <v>16</v>
      </c>
      <c r="I21" s="54"/>
      <c r="J21" s="73"/>
    </row>
    <row r="22" spans="1:15" ht="18" customHeight="1" x14ac:dyDescent="0.25">
      <c r="A22" s="3"/>
      <c r="B22" s="43">
        <v>11</v>
      </c>
      <c r="C22" s="72" t="s">
        <v>15</v>
      </c>
      <c r="D22" s="71"/>
      <c r="E22" s="66"/>
      <c r="F22" s="70"/>
      <c r="G22" s="43">
        <v>16</v>
      </c>
      <c r="H22" s="42" t="s">
        <v>14</v>
      </c>
      <c r="I22" s="37"/>
      <c r="J22" s="69"/>
      <c r="N22" s="52"/>
      <c r="O22" s="52"/>
    </row>
    <row r="23" spans="1:15" ht="18" customHeight="1" x14ac:dyDescent="0.25">
      <c r="A23" s="3"/>
      <c r="B23" s="31">
        <v>12</v>
      </c>
      <c r="C23" s="63" t="s">
        <v>13</v>
      </c>
      <c r="D23" s="62"/>
      <c r="E23" s="66"/>
      <c r="F23" s="68"/>
      <c r="G23" s="31">
        <v>17</v>
      </c>
      <c r="H23" s="30" t="s">
        <v>12</v>
      </c>
      <c r="I23" s="37"/>
      <c r="J23" s="64"/>
    </row>
    <row r="24" spans="1:15" ht="18" customHeight="1" x14ac:dyDescent="0.25">
      <c r="A24" s="3"/>
      <c r="B24" s="31">
        <v>13</v>
      </c>
      <c r="C24" s="63" t="s">
        <v>11</v>
      </c>
      <c r="D24" s="62"/>
      <c r="E24" s="66"/>
      <c r="F24" s="68"/>
      <c r="G24" s="31">
        <v>18</v>
      </c>
      <c r="H24" s="30" t="s">
        <v>10</v>
      </c>
      <c r="I24" s="37"/>
      <c r="J24" s="64"/>
    </row>
    <row r="25" spans="1:15" ht="18" customHeight="1" x14ac:dyDescent="0.25">
      <c r="A25" s="3"/>
      <c r="B25" s="31">
        <v>14</v>
      </c>
      <c r="C25" s="67"/>
      <c r="D25" s="62"/>
      <c r="E25" s="66"/>
      <c r="F25" s="65"/>
      <c r="G25" s="31">
        <v>19</v>
      </c>
      <c r="H25" s="38"/>
      <c r="I25" s="37"/>
      <c r="J25" s="64"/>
    </row>
    <row r="26" spans="1:15" ht="18" customHeight="1" thickBot="1" x14ac:dyDescent="0.3">
      <c r="A26" s="3"/>
      <c r="B26" s="31">
        <v>15</v>
      </c>
      <c r="C26" s="63"/>
      <c r="D26" s="62"/>
      <c r="E26" s="62"/>
      <c r="F26" s="61"/>
      <c r="G26" s="31">
        <v>20</v>
      </c>
      <c r="H26" s="30" t="s">
        <v>3</v>
      </c>
      <c r="I26" s="60"/>
      <c r="J26" s="59">
        <f>SUM(J22:J25)+SUM(F22:F25)</f>
        <v>0</v>
      </c>
    </row>
    <row r="27" spans="1:15" ht="18" customHeight="1" thickTop="1" x14ac:dyDescent="0.25">
      <c r="A27" s="3"/>
      <c r="B27" s="20"/>
      <c r="C27" s="58" t="s">
        <v>9</v>
      </c>
      <c r="D27" s="57"/>
      <c r="E27" s="19"/>
      <c r="F27" s="14"/>
      <c r="G27" s="56" t="s">
        <v>8</v>
      </c>
      <c r="H27" s="55" t="s">
        <v>7</v>
      </c>
      <c r="I27" s="54"/>
      <c r="J27" s="53"/>
      <c r="M27" s="52"/>
    </row>
    <row r="28" spans="1:15" ht="18" customHeight="1" x14ac:dyDescent="0.25">
      <c r="A28" s="3"/>
      <c r="B28" s="12"/>
      <c r="C28" s="51"/>
      <c r="D28" s="50"/>
      <c r="E28" s="11"/>
      <c r="F28" s="3"/>
      <c r="G28" s="49">
        <v>21</v>
      </c>
      <c r="H28" s="48" t="s">
        <v>6</v>
      </c>
      <c r="I28" s="47"/>
      <c r="J28" s="46">
        <f>F20+J20+F26+J26</f>
        <v>0</v>
      </c>
    </row>
    <row r="29" spans="1:15" ht="18" customHeight="1" x14ac:dyDescent="0.25">
      <c r="A29" s="3"/>
      <c r="B29" s="8"/>
      <c r="C29" s="45"/>
      <c r="D29" s="44"/>
      <c r="E29" s="11"/>
      <c r="F29" s="3"/>
      <c r="G29" s="43">
        <v>22</v>
      </c>
      <c r="H29" s="42" t="s">
        <v>5</v>
      </c>
      <c r="I29" s="41">
        <f>SUM(J28)</f>
        <v>0</v>
      </c>
      <c r="J29" s="40">
        <f>ROUND(((ROUND(I29,2)*20)/100),2)</f>
        <v>0</v>
      </c>
    </row>
    <row r="30" spans="1:15" ht="18" customHeight="1" x14ac:dyDescent="0.25">
      <c r="A30" s="3"/>
      <c r="B30" s="39"/>
      <c r="C30" s="38"/>
      <c r="D30" s="37"/>
      <c r="E30" s="11"/>
      <c r="F30" s="3"/>
      <c r="G30" s="31">
        <v>23</v>
      </c>
      <c r="H30" s="30" t="s">
        <v>4</v>
      </c>
      <c r="I30" s="36"/>
      <c r="J30" s="35">
        <f>ROUND(((ROUND(I30,2)*0)/100),2)</f>
        <v>0</v>
      </c>
    </row>
    <row r="31" spans="1:15" ht="18" customHeight="1" x14ac:dyDescent="0.25">
      <c r="A31" s="3"/>
      <c r="B31" s="34"/>
      <c r="C31" s="33"/>
      <c r="D31" s="32"/>
      <c r="E31" s="11"/>
      <c r="F31" s="3"/>
      <c r="G31" s="31">
        <v>24</v>
      </c>
      <c r="H31" s="30" t="s">
        <v>3</v>
      </c>
      <c r="I31" s="29"/>
      <c r="J31" s="28">
        <f>SUM(J28:J30)</f>
        <v>0</v>
      </c>
    </row>
    <row r="32" spans="1:15" ht="18" customHeight="1" thickBot="1" x14ac:dyDescent="0.3">
      <c r="A32" s="3"/>
      <c r="B32" s="27"/>
      <c r="C32" s="26"/>
      <c r="D32" s="25"/>
      <c r="E32" s="7"/>
      <c r="F32" s="5"/>
      <c r="G32" s="24" t="s">
        <v>2</v>
      </c>
      <c r="H32" s="23"/>
      <c r="I32" s="22"/>
      <c r="J32" s="21"/>
    </row>
    <row r="33" spans="1:10" ht="18" customHeight="1" thickTop="1" x14ac:dyDescent="0.25">
      <c r="A33" s="3"/>
      <c r="B33" s="20"/>
      <c r="C33" s="19"/>
      <c r="D33" s="18" t="s">
        <v>1</v>
      </c>
      <c r="E33" s="2"/>
      <c r="F33" s="2"/>
      <c r="G33" s="15"/>
      <c r="H33" s="18" t="s">
        <v>0</v>
      </c>
      <c r="I33" s="14"/>
      <c r="J33" s="13"/>
    </row>
    <row r="34" spans="1:10" ht="18" customHeight="1" x14ac:dyDescent="0.25">
      <c r="A34" s="3"/>
      <c r="B34" s="17"/>
      <c r="C34" s="16"/>
      <c r="D34" s="15"/>
      <c r="E34" s="15"/>
      <c r="F34" s="15"/>
      <c r="G34" s="15"/>
      <c r="H34" s="15"/>
      <c r="I34" s="14"/>
      <c r="J34" s="13"/>
    </row>
    <row r="35" spans="1:10" ht="18" customHeight="1" x14ac:dyDescent="0.25">
      <c r="A35" s="3"/>
      <c r="B35" s="12"/>
      <c r="C35" s="11"/>
      <c r="D35" s="10"/>
      <c r="E35" s="10"/>
      <c r="F35" s="10"/>
      <c r="G35" s="10"/>
      <c r="H35" s="10"/>
      <c r="I35" s="3"/>
      <c r="J35" s="9"/>
    </row>
    <row r="36" spans="1:10" ht="18" customHeight="1" x14ac:dyDescent="0.25">
      <c r="A36" s="3"/>
      <c r="B36" s="12"/>
      <c r="C36" s="11"/>
      <c r="D36" s="10"/>
      <c r="E36" s="10"/>
      <c r="F36" s="10"/>
      <c r="G36" s="10"/>
      <c r="H36" s="10"/>
      <c r="I36" s="3"/>
      <c r="J36" s="9"/>
    </row>
    <row r="37" spans="1:10" ht="18" customHeight="1" x14ac:dyDescent="0.25">
      <c r="A37" s="3"/>
      <c r="B37" s="12"/>
      <c r="C37" s="11"/>
      <c r="D37" s="10"/>
      <c r="E37" s="10"/>
      <c r="F37" s="10"/>
      <c r="G37" s="10"/>
      <c r="H37" s="10"/>
      <c r="I37" s="3"/>
      <c r="J37" s="9"/>
    </row>
    <row r="38" spans="1:10" ht="18" customHeight="1" x14ac:dyDescent="0.25">
      <c r="A38" s="3"/>
      <c r="B38" s="12"/>
      <c r="C38" s="11"/>
      <c r="D38" s="10"/>
      <c r="E38" s="10"/>
      <c r="F38" s="10"/>
      <c r="G38" s="10"/>
      <c r="H38" s="10"/>
      <c r="I38" s="3"/>
      <c r="J38" s="9"/>
    </row>
    <row r="39" spans="1:10" ht="18" customHeight="1" x14ac:dyDescent="0.25">
      <c r="A39" s="3"/>
      <c r="B39" s="12"/>
      <c r="C39" s="11"/>
      <c r="D39" s="10"/>
      <c r="E39" s="10"/>
      <c r="F39" s="10"/>
      <c r="G39" s="10"/>
      <c r="H39" s="10"/>
      <c r="I39" s="3"/>
      <c r="J39" s="9"/>
    </row>
    <row r="40" spans="1:10" ht="18" customHeight="1" thickBot="1" x14ac:dyDescent="0.3">
      <c r="A40" s="3"/>
      <c r="B40" s="8"/>
      <c r="C40" s="7"/>
      <c r="D40" s="6"/>
      <c r="E40" s="6"/>
      <c r="F40" s="6"/>
      <c r="G40" s="6"/>
      <c r="H40" s="6"/>
      <c r="I40" s="5"/>
      <c r="J40" s="4"/>
    </row>
    <row r="41" spans="1:10" ht="15.75" thickTop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668D-A59A-45B2-90EB-7B8CC071A37F}">
  <dimension ref="A1:M123"/>
  <sheetViews>
    <sheetView showGridLines="0" topLeftCell="A100" zoomScale="115" zoomScaleNormal="115" workbookViewId="0">
      <selection activeCell="I6" sqref="I6"/>
    </sheetView>
  </sheetViews>
  <sheetFormatPr defaultRowHeight="12.75" x14ac:dyDescent="0.25"/>
  <cols>
    <col min="1" max="1" width="6.7109375" style="137" customWidth="1"/>
    <col min="2" max="2" width="3.7109375" style="136" customWidth="1"/>
    <col min="3" max="3" width="13" style="135" customWidth="1"/>
    <col min="4" max="4" width="45.7109375" style="134" customWidth="1"/>
    <col min="5" max="5" width="11.28515625" style="133" customWidth="1"/>
    <col min="6" max="6" width="5.85546875" style="131" customWidth="1"/>
    <col min="7" max="7" width="8.7109375" style="132" customWidth="1"/>
    <col min="8" max="8" width="9.7109375" style="132" customWidth="1"/>
    <col min="9" max="9" width="3.5703125" style="131" customWidth="1"/>
    <col min="10" max="13" width="9.140625" style="131"/>
    <col min="14" max="16384" width="9.140625" style="130"/>
  </cols>
  <sheetData>
    <row r="1" spans="1:13" x14ac:dyDescent="0.25">
      <c r="A1" s="151" t="s">
        <v>233</v>
      </c>
      <c r="B1" s="130"/>
      <c r="C1" s="130"/>
      <c r="D1" s="130"/>
      <c r="E1" s="130"/>
      <c r="F1" s="130"/>
      <c r="G1" s="151" t="s">
        <v>232</v>
      </c>
      <c r="H1" s="146"/>
      <c r="I1" s="130"/>
      <c r="J1" s="130"/>
      <c r="K1" s="130"/>
      <c r="L1" s="130"/>
      <c r="M1" s="130"/>
    </row>
    <row r="2" spans="1:13" x14ac:dyDescent="0.25">
      <c r="A2" s="151" t="s">
        <v>34</v>
      </c>
      <c r="B2" s="130"/>
      <c r="C2" s="130"/>
      <c r="D2" s="130"/>
      <c r="E2" s="130"/>
      <c r="F2" s="130"/>
      <c r="G2" s="151" t="s">
        <v>231</v>
      </c>
      <c r="H2" s="146"/>
      <c r="I2" s="130"/>
      <c r="J2" s="130"/>
      <c r="K2" s="130"/>
      <c r="L2" s="130"/>
      <c r="M2" s="130"/>
    </row>
    <row r="3" spans="1:13" x14ac:dyDescent="0.25">
      <c r="A3" s="151" t="s">
        <v>35</v>
      </c>
      <c r="B3" s="130"/>
      <c r="C3" s="130"/>
      <c r="D3" s="130"/>
      <c r="E3" s="130"/>
      <c r="F3" s="130"/>
      <c r="G3" s="151" t="s">
        <v>230</v>
      </c>
      <c r="H3" s="146"/>
      <c r="I3" s="130"/>
      <c r="J3" s="130"/>
      <c r="K3" s="130"/>
      <c r="L3" s="130"/>
      <c r="M3" s="130"/>
    </row>
    <row r="4" spans="1:13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x14ac:dyDescent="0.25">
      <c r="A5" s="151" t="s">
        <v>229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x14ac:dyDescent="0.25">
      <c r="A6" s="151" t="s">
        <v>228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25">
      <c r="A7" s="151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3.5" x14ac:dyDescent="0.25">
      <c r="A8" s="130"/>
      <c r="B8" s="150"/>
      <c r="C8" s="149"/>
      <c r="D8" s="148" t="s">
        <v>44</v>
      </c>
      <c r="E8" s="147"/>
      <c r="F8" s="130"/>
      <c r="G8" s="146"/>
      <c r="H8" s="146"/>
      <c r="I8" s="130"/>
      <c r="J8" s="130"/>
      <c r="K8" s="130"/>
      <c r="L8" s="130"/>
      <c r="M8" s="130"/>
    </row>
    <row r="9" spans="1:13" x14ac:dyDescent="0.25">
      <c r="A9" s="145" t="s">
        <v>227</v>
      </c>
      <c r="B9" s="145" t="s">
        <v>226</v>
      </c>
      <c r="C9" s="145" t="s">
        <v>225</v>
      </c>
      <c r="D9" s="145" t="s">
        <v>224</v>
      </c>
      <c r="E9" s="145" t="s">
        <v>223</v>
      </c>
      <c r="F9" s="145" t="s">
        <v>222</v>
      </c>
      <c r="G9" s="145" t="s">
        <v>221</v>
      </c>
      <c r="H9" s="145" t="s">
        <v>3</v>
      </c>
      <c r="I9" s="145" t="s">
        <v>220</v>
      </c>
      <c r="J9" s="130"/>
      <c r="K9" s="130"/>
      <c r="L9" s="130"/>
      <c r="M9" s="130"/>
    </row>
    <row r="10" spans="1:13" x14ac:dyDescent="0.25">
      <c r="A10" s="143" t="s">
        <v>219</v>
      </c>
      <c r="B10" s="143" t="s">
        <v>218</v>
      </c>
      <c r="C10" s="144"/>
      <c r="D10" s="143" t="s">
        <v>217</v>
      </c>
      <c r="E10" s="143" t="s">
        <v>216</v>
      </c>
      <c r="F10" s="143" t="s">
        <v>215</v>
      </c>
      <c r="G10" s="143" t="s">
        <v>214</v>
      </c>
      <c r="H10" s="143"/>
      <c r="I10" s="143" t="s">
        <v>213</v>
      </c>
      <c r="J10" s="130"/>
      <c r="K10" s="130"/>
      <c r="L10" s="130"/>
      <c r="M10" s="130"/>
    </row>
    <row r="12" spans="1:13" x14ac:dyDescent="0.25">
      <c r="B12" s="141" t="s">
        <v>212</v>
      </c>
    </row>
    <row r="13" spans="1:13" x14ac:dyDescent="0.25">
      <c r="B13" s="135" t="s">
        <v>211</v>
      </c>
    </row>
    <row r="14" spans="1:13" ht="25.5" x14ac:dyDescent="0.25">
      <c r="A14" s="137">
        <v>1</v>
      </c>
      <c r="B14" s="136" t="s">
        <v>183</v>
      </c>
      <c r="C14" s="135" t="s">
        <v>210</v>
      </c>
      <c r="D14" s="134" t="s">
        <v>209</v>
      </c>
      <c r="E14" s="133">
        <v>0.878</v>
      </c>
      <c r="F14" s="131" t="s">
        <v>103</v>
      </c>
      <c r="H14" s="132">
        <f>ROUND(E14*G14, 2)</f>
        <v>0</v>
      </c>
      <c r="I14" s="131">
        <v>20</v>
      </c>
    </row>
    <row r="15" spans="1:13" x14ac:dyDescent="0.25">
      <c r="D15" s="134" t="s">
        <v>208</v>
      </c>
    </row>
    <row r="16" spans="1:13" x14ac:dyDescent="0.25">
      <c r="A16" s="137">
        <v>2</v>
      </c>
      <c r="B16" s="136" t="s">
        <v>192</v>
      </c>
      <c r="C16" s="135" t="s">
        <v>207</v>
      </c>
      <c r="D16" s="134" t="s">
        <v>206</v>
      </c>
      <c r="E16" s="133">
        <v>0.33800000000000002</v>
      </c>
      <c r="F16" s="131" t="s">
        <v>51</v>
      </c>
      <c r="H16" s="132">
        <f>ROUND(E16*G16, 2)</f>
        <v>0</v>
      </c>
      <c r="I16" s="131">
        <v>20</v>
      </c>
    </row>
    <row r="17" spans="1:9" x14ac:dyDescent="0.25">
      <c r="D17" s="134" t="s">
        <v>205</v>
      </c>
    </row>
    <row r="18" spans="1:9" x14ac:dyDescent="0.25">
      <c r="D18" s="140" t="s">
        <v>204</v>
      </c>
      <c r="E18" s="138">
        <f>H18</f>
        <v>0</v>
      </c>
      <c r="H18" s="138">
        <f>SUM(H12:H17)</f>
        <v>0</v>
      </c>
    </row>
    <row r="20" spans="1:9" x14ac:dyDescent="0.25">
      <c r="B20" s="135" t="s">
        <v>203</v>
      </c>
    </row>
    <row r="21" spans="1:9" x14ac:dyDescent="0.25">
      <c r="A21" s="137">
        <v>3</v>
      </c>
      <c r="B21" s="136" t="s">
        <v>202</v>
      </c>
      <c r="C21" s="135" t="s">
        <v>201</v>
      </c>
      <c r="D21" s="134" t="s">
        <v>200</v>
      </c>
      <c r="E21" s="133">
        <v>2</v>
      </c>
      <c r="F21" s="131" t="s">
        <v>64</v>
      </c>
      <c r="H21" s="132">
        <f>ROUND(E21*G21, 2)</f>
        <v>0</v>
      </c>
      <c r="I21" s="131">
        <v>20</v>
      </c>
    </row>
    <row r="22" spans="1:9" x14ac:dyDescent="0.25">
      <c r="A22" s="137">
        <v>4</v>
      </c>
      <c r="B22" s="136" t="s">
        <v>96</v>
      </c>
      <c r="C22" s="135" t="s">
        <v>199</v>
      </c>
      <c r="D22" s="134" t="s">
        <v>198</v>
      </c>
      <c r="E22" s="133">
        <v>1</v>
      </c>
      <c r="F22" s="131" t="s">
        <v>197</v>
      </c>
      <c r="H22" s="132">
        <f>ROUND(E22*G22, 2)</f>
        <v>0</v>
      </c>
      <c r="I22" s="131">
        <v>20</v>
      </c>
    </row>
    <row r="23" spans="1:9" x14ac:dyDescent="0.25">
      <c r="A23" s="137">
        <v>5</v>
      </c>
      <c r="B23" s="136" t="s">
        <v>96</v>
      </c>
      <c r="C23" s="135" t="s">
        <v>196</v>
      </c>
      <c r="D23" s="134" t="s">
        <v>195</v>
      </c>
      <c r="E23" s="133">
        <v>1</v>
      </c>
      <c r="F23" s="131" t="s">
        <v>64</v>
      </c>
      <c r="H23" s="132">
        <f>ROUND(E23*G23, 2)</f>
        <v>0</v>
      </c>
      <c r="I23" s="131">
        <v>20</v>
      </c>
    </row>
    <row r="24" spans="1:9" x14ac:dyDescent="0.25">
      <c r="D24" s="140" t="s">
        <v>194</v>
      </c>
      <c r="E24" s="138">
        <f>H24</f>
        <v>0</v>
      </c>
      <c r="H24" s="138">
        <f>SUM(H20:H23)</f>
        <v>0</v>
      </c>
    </row>
    <row r="26" spans="1:9" x14ac:dyDescent="0.25">
      <c r="B26" s="135" t="s">
        <v>193</v>
      </c>
    </row>
    <row r="27" spans="1:9" ht="25.5" x14ac:dyDescent="0.25">
      <c r="A27" s="137">
        <v>6</v>
      </c>
      <c r="B27" s="136" t="s">
        <v>192</v>
      </c>
      <c r="C27" s="135" t="s">
        <v>191</v>
      </c>
      <c r="D27" s="134" t="s">
        <v>190</v>
      </c>
      <c r="E27" s="133">
        <v>36.771999999999998</v>
      </c>
      <c r="F27" s="131" t="s">
        <v>51</v>
      </c>
      <c r="H27" s="132">
        <f>ROUND(E27*G27, 2)</f>
        <v>0</v>
      </c>
      <c r="I27" s="131">
        <v>20</v>
      </c>
    </row>
    <row r="28" spans="1:9" x14ac:dyDescent="0.25">
      <c r="D28" s="140" t="s">
        <v>189</v>
      </c>
      <c r="E28" s="138">
        <f>H28</f>
        <v>0</v>
      </c>
      <c r="H28" s="138">
        <f>SUM(H26:H27)</f>
        <v>0</v>
      </c>
    </row>
    <row r="30" spans="1:9" x14ac:dyDescent="0.25">
      <c r="B30" s="135" t="s">
        <v>188</v>
      </c>
    </row>
    <row r="31" spans="1:9" x14ac:dyDescent="0.25">
      <c r="A31" s="137">
        <v>7</v>
      </c>
      <c r="B31" s="136" t="s">
        <v>187</v>
      </c>
      <c r="C31" s="135" t="s">
        <v>186</v>
      </c>
      <c r="D31" s="134" t="s">
        <v>185</v>
      </c>
      <c r="E31" s="133">
        <v>49.5</v>
      </c>
      <c r="F31" s="131" t="s">
        <v>51</v>
      </c>
      <c r="H31" s="132">
        <f>ROUND(E31*G31, 2)</f>
        <v>0</v>
      </c>
      <c r="I31" s="131">
        <v>20</v>
      </c>
    </row>
    <row r="32" spans="1:9" x14ac:dyDescent="0.25">
      <c r="D32" s="134" t="s">
        <v>184</v>
      </c>
    </row>
    <row r="33" spans="1:9" x14ac:dyDescent="0.25">
      <c r="A33" s="137">
        <v>8</v>
      </c>
      <c r="B33" s="136" t="s">
        <v>183</v>
      </c>
      <c r="C33" s="135" t="s">
        <v>182</v>
      </c>
      <c r="D33" s="134" t="s">
        <v>181</v>
      </c>
      <c r="E33" s="133">
        <v>8</v>
      </c>
      <c r="F33" s="131" t="s">
        <v>64</v>
      </c>
      <c r="H33" s="132">
        <f t="shared" ref="H33:H42" si="0">ROUND(E33*G33, 2)</f>
        <v>0</v>
      </c>
      <c r="I33" s="131">
        <v>20</v>
      </c>
    </row>
    <row r="34" spans="1:9" x14ac:dyDescent="0.25">
      <c r="A34" s="137">
        <v>9</v>
      </c>
      <c r="B34" s="136" t="s">
        <v>96</v>
      </c>
      <c r="C34" s="135" t="s">
        <v>180</v>
      </c>
      <c r="D34" s="134" t="s">
        <v>179</v>
      </c>
      <c r="E34" s="133">
        <v>8</v>
      </c>
      <c r="F34" s="131" t="s">
        <v>64</v>
      </c>
      <c r="H34" s="132">
        <f t="shared" si="0"/>
        <v>0</v>
      </c>
      <c r="I34" s="131">
        <v>20</v>
      </c>
    </row>
    <row r="35" spans="1:9" x14ac:dyDescent="0.25">
      <c r="A35" s="137">
        <v>10</v>
      </c>
      <c r="B35" s="136" t="s">
        <v>163</v>
      </c>
      <c r="C35" s="135" t="s">
        <v>178</v>
      </c>
      <c r="D35" s="134" t="s">
        <v>177</v>
      </c>
      <c r="E35" s="133">
        <v>6.7480000000000002</v>
      </c>
      <c r="F35" s="131" t="s">
        <v>160</v>
      </c>
      <c r="H35" s="132">
        <f t="shared" si="0"/>
        <v>0</v>
      </c>
      <c r="I35" s="131">
        <v>20</v>
      </c>
    </row>
    <row r="36" spans="1:9" x14ac:dyDescent="0.25">
      <c r="A36" s="137">
        <v>11</v>
      </c>
      <c r="B36" s="136" t="s">
        <v>163</v>
      </c>
      <c r="C36" s="135" t="s">
        <v>176</v>
      </c>
      <c r="D36" s="134" t="s">
        <v>175</v>
      </c>
      <c r="E36" s="133">
        <v>38.393999999999998</v>
      </c>
      <c r="F36" s="131" t="s">
        <v>160</v>
      </c>
      <c r="H36" s="132">
        <f t="shared" si="0"/>
        <v>0</v>
      </c>
      <c r="I36" s="131">
        <v>20</v>
      </c>
    </row>
    <row r="37" spans="1:9" ht="25.5" x14ac:dyDescent="0.25">
      <c r="A37" s="137">
        <v>12</v>
      </c>
      <c r="B37" s="136" t="s">
        <v>163</v>
      </c>
      <c r="C37" s="135" t="s">
        <v>174</v>
      </c>
      <c r="D37" s="134" t="s">
        <v>173</v>
      </c>
      <c r="E37" s="133">
        <v>767.88</v>
      </c>
      <c r="F37" s="131" t="s">
        <v>160</v>
      </c>
      <c r="H37" s="132">
        <f t="shared" si="0"/>
        <v>0</v>
      </c>
      <c r="I37" s="131">
        <v>20</v>
      </c>
    </row>
    <row r="38" spans="1:9" x14ac:dyDescent="0.25">
      <c r="A38" s="137">
        <v>13</v>
      </c>
      <c r="B38" s="136" t="s">
        <v>163</v>
      </c>
      <c r="C38" s="135" t="s">
        <v>172</v>
      </c>
      <c r="D38" s="134" t="s">
        <v>171</v>
      </c>
      <c r="E38" s="133">
        <v>38.393999999999998</v>
      </c>
      <c r="F38" s="131" t="s">
        <v>160</v>
      </c>
      <c r="H38" s="132">
        <f t="shared" si="0"/>
        <v>0</v>
      </c>
      <c r="I38" s="131">
        <v>20</v>
      </c>
    </row>
    <row r="39" spans="1:9" x14ac:dyDescent="0.25">
      <c r="A39" s="137">
        <v>14</v>
      </c>
      <c r="B39" s="136" t="s">
        <v>163</v>
      </c>
      <c r="C39" s="135" t="s">
        <v>170</v>
      </c>
      <c r="D39" s="134" t="s">
        <v>169</v>
      </c>
      <c r="E39" s="133">
        <v>38.393999999999998</v>
      </c>
      <c r="F39" s="131" t="s">
        <v>160</v>
      </c>
      <c r="H39" s="132">
        <f t="shared" si="0"/>
        <v>0</v>
      </c>
      <c r="I39" s="131">
        <v>20</v>
      </c>
    </row>
    <row r="40" spans="1:9" ht="25.5" x14ac:dyDescent="0.25">
      <c r="A40" s="137">
        <v>15</v>
      </c>
      <c r="B40" s="136" t="s">
        <v>166</v>
      </c>
      <c r="C40" s="135" t="s">
        <v>168</v>
      </c>
      <c r="D40" s="134" t="s">
        <v>167</v>
      </c>
      <c r="E40" s="133">
        <v>6.7480000000000002</v>
      </c>
      <c r="F40" s="131" t="s">
        <v>160</v>
      </c>
      <c r="H40" s="132">
        <f t="shared" si="0"/>
        <v>0</v>
      </c>
      <c r="I40" s="131">
        <v>20</v>
      </c>
    </row>
    <row r="41" spans="1:9" ht="25.5" x14ac:dyDescent="0.25">
      <c r="A41" s="137">
        <v>16</v>
      </c>
      <c r="B41" s="136" t="s">
        <v>166</v>
      </c>
      <c r="C41" s="135" t="s">
        <v>165</v>
      </c>
      <c r="D41" s="134" t="s">
        <v>164</v>
      </c>
      <c r="E41" s="133">
        <v>134.96</v>
      </c>
      <c r="F41" s="131" t="s">
        <v>160</v>
      </c>
      <c r="H41" s="132">
        <f t="shared" si="0"/>
        <v>0</v>
      </c>
      <c r="I41" s="131">
        <v>20</v>
      </c>
    </row>
    <row r="42" spans="1:9" x14ac:dyDescent="0.25">
      <c r="A42" s="137">
        <v>17</v>
      </c>
      <c r="B42" s="136" t="s">
        <v>163</v>
      </c>
      <c r="C42" s="135" t="s">
        <v>162</v>
      </c>
      <c r="D42" s="134" t="s">
        <v>161</v>
      </c>
      <c r="E42" s="133">
        <v>6.7480000000000002</v>
      </c>
      <c r="F42" s="131" t="s">
        <v>160</v>
      </c>
      <c r="H42" s="132">
        <f t="shared" si="0"/>
        <v>0</v>
      </c>
      <c r="I42" s="131">
        <v>20</v>
      </c>
    </row>
    <row r="43" spans="1:9" x14ac:dyDescent="0.25">
      <c r="D43" s="140" t="s">
        <v>159</v>
      </c>
      <c r="E43" s="138">
        <f>H43</f>
        <v>0</v>
      </c>
      <c r="H43" s="138">
        <f>SUM(H30:H42)</f>
        <v>0</v>
      </c>
    </row>
    <row r="45" spans="1:9" x14ac:dyDescent="0.25">
      <c r="D45" s="140" t="s">
        <v>158</v>
      </c>
      <c r="E45" s="142">
        <f>H45</f>
        <v>0</v>
      </c>
      <c r="H45" s="138">
        <f>+H18+H24+H28+H43</f>
        <v>0</v>
      </c>
    </row>
    <row r="47" spans="1:9" x14ac:dyDescent="0.25">
      <c r="B47" s="141" t="s">
        <v>157</v>
      </c>
    </row>
    <row r="48" spans="1:9" x14ac:dyDescent="0.25">
      <c r="B48" s="135" t="s">
        <v>156</v>
      </c>
    </row>
    <row r="49" spans="1:9" x14ac:dyDescent="0.25">
      <c r="A49" s="137">
        <v>18</v>
      </c>
      <c r="B49" s="136" t="s">
        <v>150</v>
      </c>
      <c r="C49" s="135" t="s">
        <v>155</v>
      </c>
      <c r="D49" s="134" t="s">
        <v>154</v>
      </c>
      <c r="E49" s="133">
        <v>259.49</v>
      </c>
      <c r="F49" s="131" t="s">
        <v>51</v>
      </c>
      <c r="H49" s="132">
        <f>ROUND(E49*G49, 2)</f>
        <v>0</v>
      </c>
      <c r="I49" s="131">
        <v>20</v>
      </c>
    </row>
    <row r="50" spans="1:9" x14ac:dyDescent="0.25">
      <c r="D50" s="134" t="s">
        <v>153</v>
      </c>
    </row>
    <row r="51" spans="1:9" ht="25.5" x14ac:dyDescent="0.25">
      <c r="A51" s="137">
        <v>19</v>
      </c>
      <c r="B51" s="136" t="s">
        <v>150</v>
      </c>
      <c r="C51" s="135" t="s">
        <v>152</v>
      </c>
      <c r="D51" s="134" t="s">
        <v>151</v>
      </c>
      <c r="E51" s="133">
        <v>65.400000000000006</v>
      </c>
      <c r="F51" s="131" t="s">
        <v>51</v>
      </c>
      <c r="H51" s="132">
        <f>ROUND(E51*G51, 2)</f>
        <v>0</v>
      </c>
      <c r="I51" s="131">
        <v>20</v>
      </c>
    </row>
    <row r="52" spans="1:9" ht="25.5" x14ac:dyDescent="0.25">
      <c r="A52" s="137">
        <v>20</v>
      </c>
      <c r="B52" s="136" t="s">
        <v>150</v>
      </c>
      <c r="C52" s="135" t="s">
        <v>149</v>
      </c>
      <c r="D52" s="134" t="s">
        <v>148</v>
      </c>
      <c r="E52" s="133">
        <v>65.400000000000006</v>
      </c>
      <c r="F52" s="131" t="s">
        <v>51</v>
      </c>
      <c r="H52" s="132">
        <f>ROUND(E52*G52, 2)</f>
        <v>0</v>
      </c>
      <c r="I52" s="131">
        <v>20</v>
      </c>
    </row>
    <row r="53" spans="1:9" x14ac:dyDescent="0.25">
      <c r="A53" s="137">
        <v>21</v>
      </c>
      <c r="B53" s="136" t="s">
        <v>96</v>
      </c>
      <c r="C53" s="135" t="s">
        <v>147</v>
      </c>
      <c r="D53" s="134" t="s">
        <v>146</v>
      </c>
      <c r="E53" s="133">
        <v>73.248000000000005</v>
      </c>
      <c r="F53" s="131" t="s">
        <v>51</v>
      </c>
      <c r="H53" s="132">
        <f>ROUND(E53*G53, 2)</f>
        <v>0</v>
      </c>
      <c r="I53" s="131">
        <v>20</v>
      </c>
    </row>
    <row r="54" spans="1:9" x14ac:dyDescent="0.25">
      <c r="D54" s="140" t="s">
        <v>145</v>
      </c>
      <c r="E54" s="138">
        <f>H54</f>
        <v>0</v>
      </c>
      <c r="H54" s="138">
        <f>SUM(H47:H53)</f>
        <v>0</v>
      </c>
    </row>
    <row r="56" spans="1:9" x14ac:dyDescent="0.25">
      <c r="B56" s="135" t="s">
        <v>144</v>
      </c>
    </row>
    <row r="57" spans="1:9" x14ac:dyDescent="0.25">
      <c r="A57" s="137">
        <v>22</v>
      </c>
      <c r="B57" s="136" t="s">
        <v>135</v>
      </c>
      <c r="C57" s="135" t="s">
        <v>143</v>
      </c>
      <c r="D57" s="134" t="s">
        <v>142</v>
      </c>
      <c r="E57" s="133">
        <v>194.10599999999999</v>
      </c>
      <c r="F57" s="131" t="s">
        <v>51</v>
      </c>
      <c r="H57" s="132">
        <f>ROUND(E57*G57, 2)</f>
        <v>0</v>
      </c>
      <c r="I57" s="131">
        <v>20</v>
      </c>
    </row>
    <row r="58" spans="1:9" x14ac:dyDescent="0.25">
      <c r="D58" s="134" t="s">
        <v>141</v>
      </c>
    </row>
    <row r="59" spans="1:9" x14ac:dyDescent="0.25">
      <c r="A59" s="137">
        <v>23</v>
      </c>
      <c r="B59" s="136" t="s">
        <v>96</v>
      </c>
      <c r="C59" s="135" t="s">
        <v>140</v>
      </c>
      <c r="D59" s="134" t="s">
        <v>139</v>
      </c>
      <c r="E59" s="133">
        <v>197.988</v>
      </c>
      <c r="F59" s="131" t="s">
        <v>51</v>
      </c>
      <c r="H59" s="132">
        <f>ROUND(E59*G59, 2)</f>
        <v>0</v>
      </c>
      <c r="I59" s="131">
        <v>20</v>
      </c>
    </row>
    <row r="60" spans="1:9" x14ac:dyDescent="0.25">
      <c r="D60" s="134" t="s">
        <v>138</v>
      </c>
    </row>
    <row r="61" spans="1:9" x14ac:dyDescent="0.25">
      <c r="A61" s="137">
        <v>24</v>
      </c>
      <c r="B61" s="136" t="s">
        <v>96</v>
      </c>
      <c r="C61" s="135" t="s">
        <v>137</v>
      </c>
      <c r="D61" s="134" t="s">
        <v>136</v>
      </c>
      <c r="E61" s="133">
        <v>197.988</v>
      </c>
      <c r="F61" s="131" t="s">
        <v>51</v>
      </c>
      <c r="H61" s="132">
        <f>ROUND(E61*G61, 2)</f>
        <v>0</v>
      </c>
      <c r="I61" s="131">
        <v>20</v>
      </c>
    </row>
    <row r="62" spans="1:9" ht="25.5" x14ac:dyDescent="0.25">
      <c r="A62" s="137">
        <v>25</v>
      </c>
      <c r="B62" s="136" t="s">
        <v>135</v>
      </c>
      <c r="C62" s="135" t="s">
        <v>134</v>
      </c>
      <c r="D62" s="134" t="s">
        <v>133</v>
      </c>
      <c r="E62" s="133">
        <v>65.384</v>
      </c>
      <c r="F62" s="131" t="s">
        <v>51</v>
      </c>
      <c r="H62" s="132">
        <f>ROUND(E62*G62, 2)</f>
        <v>0</v>
      </c>
      <c r="I62" s="131">
        <v>20</v>
      </c>
    </row>
    <row r="63" spans="1:9" x14ac:dyDescent="0.25">
      <c r="D63" s="134" t="s">
        <v>132</v>
      </c>
    </row>
    <row r="64" spans="1:9" ht="25.5" x14ac:dyDescent="0.25">
      <c r="A64" s="137">
        <v>26</v>
      </c>
      <c r="B64" s="136" t="s">
        <v>96</v>
      </c>
      <c r="C64" s="135" t="s">
        <v>131</v>
      </c>
      <c r="D64" s="134" t="s">
        <v>130</v>
      </c>
      <c r="E64" s="133">
        <v>66.691999999999993</v>
      </c>
      <c r="F64" s="131" t="s">
        <v>51</v>
      </c>
      <c r="H64" s="132">
        <f>ROUND(E64*G64, 2)</f>
        <v>0</v>
      </c>
      <c r="I64" s="131">
        <v>20</v>
      </c>
    </row>
    <row r="65" spans="1:9" x14ac:dyDescent="0.25">
      <c r="D65" s="140" t="s">
        <v>129</v>
      </c>
      <c r="E65" s="138">
        <f>H65</f>
        <v>0</v>
      </c>
      <c r="H65" s="138">
        <f>SUM(H56:H64)</f>
        <v>0</v>
      </c>
    </row>
    <row r="67" spans="1:9" x14ac:dyDescent="0.25">
      <c r="B67" s="135" t="s">
        <v>128</v>
      </c>
    </row>
    <row r="68" spans="1:9" x14ac:dyDescent="0.25">
      <c r="A68" s="137">
        <v>27</v>
      </c>
      <c r="B68" s="136" t="s">
        <v>101</v>
      </c>
      <c r="C68" s="135" t="s">
        <v>127</v>
      </c>
      <c r="D68" s="134" t="s">
        <v>126</v>
      </c>
      <c r="E68" s="133">
        <v>304.48</v>
      </c>
      <c r="F68" s="131" t="s">
        <v>69</v>
      </c>
      <c r="H68" s="132">
        <f>ROUND(E68*G68, 2)</f>
        <v>0</v>
      </c>
      <c r="I68" s="131">
        <v>20</v>
      </c>
    </row>
    <row r="69" spans="1:9" x14ac:dyDescent="0.25">
      <c r="D69" s="134" t="s">
        <v>125</v>
      </c>
    </row>
    <row r="70" spans="1:9" x14ac:dyDescent="0.25">
      <c r="A70" s="137">
        <v>28</v>
      </c>
      <c r="B70" s="136" t="s">
        <v>96</v>
      </c>
      <c r="C70" s="135" t="s">
        <v>124</v>
      </c>
      <c r="D70" s="134" t="s">
        <v>123</v>
      </c>
      <c r="E70" s="133">
        <v>10.968999999999999</v>
      </c>
      <c r="F70" s="131" t="s">
        <v>103</v>
      </c>
      <c r="H70" s="132">
        <f>ROUND(E70*G70, 2)</f>
        <v>0</v>
      </c>
      <c r="I70" s="131">
        <v>20</v>
      </c>
    </row>
    <row r="71" spans="1:9" x14ac:dyDescent="0.25">
      <c r="D71" s="134" t="s">
        <v>122</v>
      </c>
    </row>
    <row r="72" spans="1:9" x14ac:dyDescent="0.25">
      <c r="D72" s="134" t="s">
        <v>121</v>
      </c>
    </row>
    <row r="73" spans="1:9" ht="25.5" x14ac:dyDescent="0.25">
      <c r="A73" s="137">
        <v>29</v>
      </c>
      <c r="B73" s="136" t="s">
        <v>101</v>
      </c>
      <c r="C73" s="135" t="s">
        <v>120</v>
      </c>
      <c r="D73" s="134" t="s">
        <v>119</v>
      </c>
      <c r="E73" s="133">
        <v>36.771999999999998</v>
      </c>
      <c r="F73" s="131" t="s">
        <v>51</v>
      </c>
      <c r="H73" s="132">
        <f>ROUND(E73*G73, 2)</f>
        <v>0</v>
      </c>
      <c r="I73" s="131">
        <v>20</v>
      </c>
    </row>
    <row r="74" spans="1:9" x14ac:dyDescent="0.25">
      <c r="D74" s="134" t="s">
        <v>118</v>
      </c>
    </row>
    <row r="75" spans="1:9" x14ac:dyDescent="0.25">
      <c r="D75" s="134" t="s">
        <v>117</v>
      </c>
    </row>
    <row r="76" spans="1:9" x14ac:dyDescent="0.25">
      <c r="A76" s="137">
        <v>30</v>
      </c>
      <c r="B76" s="136" t="s">
        <v>101</v>
      </c>
      <c r="C76" s="135" t="s">
        <v>116</v>
      </c>
      <c r="D76" s="134" t="s">
        <v>115</v>
      </c>
      <c r="E76" s="133">
        <v>281.60000000000002</v>
      </c>
      <c r="F76" s="131" t="s">
        <v>51</v>
      </c>
      <c r="H76" s="132">
        <f>ROUND(E76*G76, 2)</f>
        <v>0</v>
      </c>
      <c r="I76" s="131">
        <v>20</v>
      </c>
    </row>
    <row r="77" spans="1:9" x14ac:dyDescent="0.25">
      <c r="D77" s="134" t="s">
        <v>114</v>
      </c>
    </row>
    <row r="78" spans="1:9" x14ac:dyDescent="0.25">
      <c r="A78" s="137">
        <v>31</v>
      </c>
      <c r="B78" s="136" t="s">
        <v>96</v>
      </c>
      <c r="C78" s="135" t="s">
        <v>113</v>
      </c>
      <c r="D78" s="134" t="s">
        <v>112</v>
      </c>
      <c r="E78" s="133">
        <v>7.7439999999999998</v>
      </c>
      <c r="F78" s="131" t="s">
        <v>103</v>
      </c>
      <c r="H78" s="132">
        <f>ROUND(E78*G78, 2)</f>
        <v>0</v>
      </c>
      <c r="I78" s="131">
        <v>20</v>
      </c>
    </row>
    <row r="79" spans="1:9" x14ac:dyDescent="0.25">
      <c r="D79" s="134" t="s">
        <v>111</v>
      </c>
    </row>
    <row r="80" spans="1:9" x14ac:dyDescent="0.25">
      <c r="A80" s="137">
        <v>32</v>
      </c>
      <c r="B80" s="136" t="s">
        <v>101</v>
      </c>
      <c r="C80" s="135" t="s">
        <v>110</v>
      </c>
      <c r="D80" s="134" t="s">
        <v>109</v>
      </c>
      <c r="E80" s="133">
        <v>281.60000000000002</v>
      </c>
      <c r="F80" s="131" t="s">
        <v>51</v>
      </c>
      <c r="H80" s="132">
        <f>ROUND(E80*G80, 2)</f>
        <v>0</v>
      </c>
      <c r="I80" s="131">
        <v>20</v>
      </c>
    </row>
    <row r="81" spans="1:9" ht="25.5" x14ac:dyDescent="0.25">
      <c r="A81" s="137">
        <v>33</v>
      </c>
      <c r="B81" s="136" t="s">
        <v>101</v>
      </c>
      <c r="C81" s="135" t="s">
        <v>108</v>
      </c>
      <c r="D81" s="134" t="s">
        <v>107</v>
      </c>
      <c r="E81" s="133">
        <v>582</v>
      </c>
      <c r="F81" s="131" t="s">
        <v>69</v>
      </c>
      <c r="H81" s="132">
        <f>ROUND(E81*G81, 2)</f>
        <v>0</v>
      </c>
      <c r="I81" s="131">
        <v>20</v>
      </c>
    </row>
    <row r="82" spans="1:9" x14ac:dyDescent="0.25">
      <c r="D82" s="134" t="s">
        <v>106</v>
      </c>
    </row>
    <row r="83" spans="1:9" ht="25.5" x14ac:dyDescent="0.25">
      <c r="A83" s="137">
        <v>34</v>
      </c>
      <c r="B83" s="136" t="s">
        <v>101</v>
      </c>
      <c r="C83" s="135" t="s">
        <v>105</v>
      </c>
      <c r="D83" s="134" t="s">
        <v>104</v>
      </c>
      <c r="E83" s="133">
        <v>18.713000000000001</v>
      </c>
      <c r="F83" s="131" t="s">
        <v>103</v>
      </c>
      <c r="H83" s="132">
        <f>ROUND(E83*G83, 2)</f>
        <v>0</v>
      </c>
      <c r="I83" s="131">
        <v>20</v>
      </c>
    </row>
    <row r="84" spans="1:9" x14ac:dyDescent="0.25">
      <c r="D84" s="134" t="s">
        <v>102</v>
      </c>
    </row>
    <row r="85" spans="1:9" ht="25.5" x14ac:dyDescent="0.25">
      <c r="A85" s="137">
        <v>35</v>
      </c>
      <c r="B85" s="136" t="s">
        <v>101</v>
      </c>
      <c r="C85" s="135" t="s">
        <v>100</v>
      </c>
      <c r="D85" s="134" t="s">
        <v>99</v>
      </c>
      <c r="E85" s="133">
        <v>194.10599999999999</v>
      </c>
      <c r="F85" s="131" t="s">
        <v>51</v>
      </c>
      <c r="H85" s="132">
        <f>ROUND(E85*G85, 2)</f>
        <v>0</v>
      </c>
      <c r="I85" s="131">
        <v>20</v>
      </c>
    </row>
    <row r="86" spans="1:9" x14ac:dyDescent="0.25">
      <c r="D86" s="140" t="s">
        <v>98</v>
      </c>
      <c r="E86" s="138">
        <f>H86</f>
        <v>0</v>
      </c>
      <c r="H86" s="138">
        <f>SUM(H67:H85)</f>
        <v>0</v>
      </c>
    </row>
    <row r="88" spans="1:9" x14ac:dyDescent="0.25">
      <c r="B88" s="135" t="s">
        <v>97</v>
      </c>
    </row>
    <row r="89" spans="1:9" x14ac:dyDescent="0.25">
      <c r="A89" s="137">
        <v>36</v>
      </c>
      <c r="B89" s="136" t="s">
        <v>96</v>
      </c>
      <c r="C89" s="135" t="s">
        <v>95</v>
      </c>
      <c r="D89" s="134" t="s">
        <v>94</v>
      </c>
      <c r="E89" s="133">
        <v>3</v>
      </c>
      <c r="F89" s="131" t="s">
        <v>64</v>
      </c>
      <c r="H89" s="132">
        <f>ROUND(E89*G89, 2)</f>
        <v>0</v>
      </c>
      <c r="I89" s="131">
        <v>20</v>
      </c>
    </row>
    <row r="90" spans="1:9" ht="25.5" x14ac:dyDescent="0.25">
      <c r="A90" s="137">
        <v>37</v>
      </c>
      <c r="B90" s="136" t="s">
        <v>67</v>
      </c>
      <c r="C90" s="135" t="s">
        <v>93</v>
      </c>
      <c r="D90" s="134" t="s">
        <v>92</v>
      </c>
      <c r="E90" s="133">
        <v>281.60000000000002</v>
      </c>
      <c r="F90" s="131" t="s">
        <v>51</v>
      </c>
      <c r="H90" s="132">
        <f>ROUND(E90*G90, 2)</f>
        <v>0</v>
      </c>
      <c r="I90" s="131">
        <v>20</v>
      </c>
    </row>
    <row r="91" spans="1:9" ht="25.5" x14ac:dyDescent="0.25">
      <c r="A91" s="137">
        <v>38</v>
      </c>
      <c r="B91" s="136" t="s">
        <v>67</v>
      </c>
      <c r="C91" s="135" t="s">
        <v>91</v>
      </c>
      <c r="D91" s="134" t="s">
        <v>90</v>
      </c>
      <c r="E91" s="133">
        <v>16.760000000000002</v>
      </c>
      <c r="F91" s="131" t="s">
        <v>69</v>
      </c>
      <c r="H91" s="132">
        <f>ROUND(E91*G91, 2)</f>
        <v>0</v>
      </c>
      <c r="I91" s="131">
        <v>20</v>
      </c>
    </row>
    <row r="92" spans="1:9" x14ac:dyDescent="0.25">
      <c r="A92" s="137">
        <v>39</v>
      </c>
      <c r="B92" s="136" t="s">
        <v>67</v>
      </c>
      <c r="C92" s="135" t="s">
        <v>89</v>
      </c>
      <c r="D92" s="134" t="s">
        <v>88</v>
      </c>
      <c r="E92" s="133">
        <v>24.67</v>
      </c>
      <c r="F92" s="131" t="s">
        <v>69</v>
      </c>
      <c r="H92" s="132">
        <f>ROUND(E92*G92, 2)</f>
        <v>0</v>
      </c>
      <c r="I92" s="131">
        <v>20</v>
      </c>
    </row>
    <row r="93" spans="1:9" x14ac:dyDescent="0.25">
      <c r="D93" s="134" t="s">
        <v>87</v>
      </c>
    </row>
    <row r="94" spans="1:9" x14ac:dyDescent="0.25">
      <c r="A94" s="137">
        <v>40</v>
      </c>
      <c r="B94" s="136" t="s">
        <v>67</v>
      </c>
      <c r="C94" s="135" t="s">
        <v>86</v>
      </c>
      <c r="D94" s="134" t="s">
        <v>85</v>
      </c>
      <c r="E94" s="133">
        <v>5.7</v>
      </c>
      <c r="F94" s="131" t="s">
        <v>69</v>
      </c>
      <c r="H94" s="132">
        <f>ROUND(E94*G94, 2)</f>
        <v>0</v>
      </c>
      <c r="I94" s="131">
        <v>20</v>
      </c>
    </row>
    <row r="95" spans="1:9" x14ac:dyDescent="0.25">
      <c r="A95" s="137">
        <v>41</v>
      </c>
      <c r="B95" s="136" t="s">
        <v>67</v>
      </c>
      <c r="C95" s="135" t="s">
        <v>84</v>
      </c>
      <c r="D95" s="134" t="s">
        <v>83</v>
      </c>
      <c r="E95" s="133">
        <v>38.42</v>
      </c>
      <c r="F95" s="131" t="s">
        <v>69</v>
      </c>
      <c r="H95" s="132">
        <f>ROUND(E95*G95, 2)</f>
        <v>0</v>
      </c>
      <c r="I95" s="131">
        <v>20</v>
      </c>
    </row>
    <row r="96" spans="1:9" x14ac:dyDescent="0.25">
      <c r="D96" s="134" t="s">
        <v>82</v>
      </c>
    </row>
    <row r="97" spans="1:9" x14ac:dyDescent="0.25">
      <c r="A97" s="137">
        <v>42</v>
      </c>
      <c r="B97" s="136" t="s">
        <v>67</v>
      </c>
      <c r="C97" s="135" t="s">
        <v>81</v>
      </c>
      <c r="D97" s="134" t="s">
        <v>80</v>
      </c>
      <c r="E97" s="133">
        <v>34</v>
      </c>
      <c r="F97" s="131" t="s">
        <v>69</v>
      </c>
      <c r="H97" s="132">
        <f>ROUND(E97*G97, 2)</f>
        <v>0</v>
      </c>
      <c r="I97" s="131">
        <v>20</v>
      </c>
    </row>
    <row r="98" spans="1:9" x14ac:dyDescent="0.25">
      <c r="D98" s="134" t="s">
        <v>79</v>
      </c>
    </row>
    <row r="99" spans="1:9" ht="25.5" x14ac:dyDescent="0.25">
      <c r="A99" s="137">
        <v>43</v>
      </c>
      <c r="B99" s="136" t="s">
        <v>67</v>
      </c>
      <c r="C99" s="135" t="s">
        <v>78</v>
      </c>
      <c r="D99" s="134" t="s">
        <v>77</v>
      </c>
      <c r="E99" s="133">
        <v>16.760000000000002</v>
      </c>
      <c r="F99" s="131" t="s">
        <v>69</v>
      </c>
      <c r="H99" s="132">
        <f>ROUND(E99*G99, 2)</f>
        <v>0</v>
      </c>
      <c r="I99" s="131">
        <v>20</v>
      </c>
    </row>
    <row r="100" spans="1:9" x14ac:dyDescent="0.25">
      <c r="A100" s="137">
        <v>44</v>
      </c>
      <c r="B100" s="136" t="s">
        <v>67</v>
      </c>
      <c r="C100" s="135" t="s">
        <v>76</v>
      </c>
      <c r="D100" s="134" t="s">
        <v>75</v>
      </c>
      <c r="E100" s="133">
        <v>21.5</v>
      </c>
      <c r="F100" s="131" t="s">
        <v>69</v>
      </c>
      <c r="H100" s="132">
        <f>ROUND(E100*G100, 2)</f>
        <v>0</v>
      </c>
      <c r="I100" s="131">
        <v>20</v>
      </c>
    </row>
    <row r="101" spans="1:9" x14ac:dyDescent="0.25">
      <c r="D101" s="134" t="s">
        <v>74</v>
      </c>
    </row>
    <row r="102" spans="1:9" x14ac:dyDescent="0.25">
      <c r="A102" s="137">
        <v>45</v>
      </c>
      <c r="B102" s="136" t="s">
        <v>67</v>
      </c>
      <c r="C102" s="135" t="s">
        <v>73</v>
      </c>
      <c r="D102" s="134" t="s">
        <v>72</v>
      </c>
      <c r="E102" s="133">
        <v>5</v>
      </c>
      <c r="F102" s="131" t="s">
        <v>64</v>
      </c>
      <c r="H102" s="132">
        <f>ROUND(E102*G102, 2)</f>
        <v>0</v>
      </c>
      <c r="I102" s="131">
        <v>20</v>
      </c>
    </row>
    <row r="103" spans="1:9" x14ac:dyDescent="0.25">
      <c r="A103" s="137">
        <v>46</v>
      </c>
      <c r="B103" s="136" t="s">
        <v>67</v>
      </c>
      <c r="C103" s="135" t="s">
        <v>71</v>
      </c>
      <c r="D103" s="134" t="s">
        <v>70</v>
      </c>
      <c r="E103" s="133">
        <v>44.12</v>
      </c>
      <c r="F103" s="131" t="s">
        <v>69</v>
      </c>
      <c r="H103" s="132">
        <f>ROUND(E103*G103, 2)</f>
        <v>0</v>
      </c>
      <c r="I103" s="131">
        <v>20</v>
      </c>
    </row>
    <row r="104" spans="1:9" x14ac:dyDescent="0.25">
      <c r="D104" s="134" t="s">
        <v>68</v>
      </c>
    </row>
    <row r="105" spans="1:9" x14ac:dyDescent="0.25">
      <c r="A105" s="137">
        <v>47</v>
      </c>
      <c r="B105" s="136" t="s">
        <v>67</v>
      </c>
      <c r="C105" s="135" t="s">
        <v>66</v>
      </c>
      <c r="D105" s="134" t="s">
        <v>65</v>
      </c>
      <c r="E105" s="133">
        <v>5</v>
      </c>
      <c r="F105" s="131" t="s">
        <v>64</v>
      </c>
      <c r="H105" s="132">
        <f>ROUND(E105*G105, 2)</f>
        <v>0</v>
      </c>
      <c r="I105" s="131">
        <v>20</v>
      </c>
    </row>
    <row r="106" spans="1:9" x14ac:dyDescent="0.25">
      <c r="D106" s="140" t="s">
        <v>63</v>
      </c>
      <c r="E106" s="138">
        <f>H106</f>
        <v>0</v>
      </c>
      <c r="H106" s="138">
        <f>SUM(H88:H105)</f>
        <v>0</v>
      </c>
    </row>
    <row r="108" spans="1:9" x14ac:dyDescent="0.25">
      <c r="B108" s="135" t="s">
        <v>62</v>
      </c>
    </row>
    <row r="109" spans="1:9" ht="25.5" x14ac:dyDescent="0.25">
      <c r="A109" s="137">
        <v>48</v>
      </c>
      <c r="B109" s="136" t="s">
        <v>59</v>
      </c>
      <c r="C109" s="135" t="s">
        <v>61</v>
      </c>
      <c r="D109" s="134" t="s">
        <v>60</v>
      </c>
      <c r="E109" s="133">
        <v>281.60000000000002</v>
      </c>
      <c r="F109" s="131" t="s">
        <v>51</v>
      </c>
      <c r="H109" s="132">
        <f>ROUND(E109*G109, 2)</f>
        <v>0</v>
      </c>
      <c r="I109" s="131">
        <v>20</v>
      </c>
    </row>
    <row r="110" spans="1:9" x14ac:dyDescent="0.25">
      <c r="A110" s="137">
        <v>49</v>
      </c>
      <c r="B110" s="136" t="s">
        <v>59</v>
      </c>
      <c r="C110" s="135" t="s">
        <v>58</v>
      </c>
      <c r="D110" s="134" t="s">
        <v>57</v>
      </c>
      <c r="E110" s="133">
        <v>281.60000000000002</v>
      </c>
      <c r="F110" s="131" t="s">
        <v>51</v>
      </c>
      <c r="H110" s="132">
        <f>ROUND(E110*G110, 2)</f>
        <v>0</v>
      </c>
      <c r="I110" s="131">
        <v>20</v>
      </c>
    </row>
    <row r="111" spans="1:9" x14ac:dyDescent="0.25">
      <c r="D111" s="140" t="s">
        <v>56</v>
      </c>
      <c r="E111" s="138">
        <f>H111</f>
        <v>0</v>
      </c>
      <c r="H111" s="138">
        <f>SUM(H108:H110)</f>
        <v>0</v>
      </c>
    </row>
    <row r="113" spans="1:9" x14ac:dyDescent="0.25">
      <c r="B113" s="135" t="s">
        <v>55</v>
      </c>
    </row>
    <row r="114" spans="1:9" ht="25.5" x14ac:dyDescent="0.25">
      <c r="A114" s="137">
        <v>50</v>
      </c>
      <c r="B114" s="136" t="s">
        <v>54</v>
      </c>
      <c r="C114" s="135" t="s">
        <v>53</v>
      </c>
      <c r="D114" s="134" t="s">
        <v>52</v>
      </c>
      <c r="E114" s="133">
        <v>146.15</v>
      </c>
      <c r="F114" s="131" t="s">
        <v>51</v>
      </c>
      <c r="H114" s="132">
        <f>ROUND(E114*G114, 2)</f>
        <v>0</v>
      </c>
      <c r="I114" s="131">
        <v>20</v>
      </c>
    </row>
    <row r="115" spans="1:9" x14ac:dyDescent="0.25">
      <c r="D115" s="134" t="s">
        <v>50</v>
      </c>
    </row>
    <row r="116" spans="1:9" x14ac:dyDescent="0.25">
      <c r="D116" s="140" t="s">
        <v>49</v>
      </c>
      <c r="E116" s="138">
        <f>H116</f>
        <v>0</v>
      </c>
      <c r="H116" s="138">
        <f>SUM(H113:H115)</f>
        <v>0</v>
      </c>
    </row>
    <row r="119" spans="1:9" x14ac:dyDescent="0.25">
      <c r="A119" s="137">
        <v>51</v>
      </c>
      <c r="D119" s="134" t="s">
        <v>48</v>
      </c>
      <c r="E119" s="133">
        <v>1</v>
      </c>
      <c r="F119" s="131" t="s">
        <v>47</v>
      </c>
      <c r="H119" s="132">
        <f>ROUND(E119*G119, 2)</f>
        <v>0</v>
      </c>
    </row>
    <row r="121" spans="1:9" x14ac:dyDescent="0.25">
      <c r="D121" s="140" t="s">
        <v>46</v>
      </c>
      <c r="E121" s="138">
        <f>H121</f>
        <v>0</v>
      </c>
      <c r="H121" s="138">
        <f>+H54+H65+H86+H106+H111+H116+H119</f>
        <v>0</v>
      </c>
    </row>
    <row r="123" spans="1:9" x14ac:dyDescent="0.25">
      <c r="D123" s="139" t="s">
        <v>45</v>
      </c>
      <c r="E123" s="138">
        <f>H123</f>
        <v>0</v>
      </c>
      <c r="H123" s="138">
        <f>+H45+H121</f>
        <v>0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341D2-C49F-4C8D-843D-46A36C517254}">
  <sheetPr>
    <pageSetUpPr fitToPage="1"/>
  </sheetPr>
  <dimension ref="A1:I34"/>
  <sheetViews>
    <sheetView showGridLines="0" topLeftCell="A22" workbookViewId="0">
      <selection activeCell="I6" sqref="I6"/>
    </sheetView>
  </sheetViews>
  <sheetFormatPr defaultColWidth="9" defaultRowHeight="12" customHeight="1" x14ac:dyDescent="0.25"/>
  <cols>
    <col min="1" max="1" width="6.85546875" style="156" customWidth="1"/>
    <col min="2" max="2" width="6.7109375" style="155" customWidth="1"/>
    <col min="3" max="3" width="11.85546875" style="154" customWidth="1"/>
    <col min="4" max="4" width="51.140625" style="154" customWidth="1"/>
    <col min="5" max="5" width="4.7109375" style="154" customWidth="1"/>
    <col min="6" max="6" width="9.7109375" style="153" customWidth="1"/>
    <col min="7" max="7" width="9.85546875" style="153" customWidth="1"/>
    <col min="8" max="8" width="16.42578125" style="153" customWidth="1"/>
    <col min="9" max="9" width="12.7109375" style="153" customWidth="1"/>
    <col min="10" max="16384" width="9" style="152"/>
  </cols>
  <sheetData>
    <row r="1" spans="1:9" ht="27.75" customHeight="1" x14ac:dyDescent="0.25">
      <c r="A1" s="184" t="s">
        <v>44</v>
      </c>
      <c r="B1" s="184"/>
      <c r="C1" s="184"/>
      <c r="D1" s="184"/>
      <c r="E1" s="184"/>
      <c r="F1" s="184"/>
      <c r="G1" s="184"/>
      <c r="H1" s="184"/>
      <c r="I1" s="152"/>
    </row>
    <row r="2" spans="1:9" ht="12.75" customHeight="1" x14ac:dyDescent="0.2">
      <c r="A2" s="182" t="s">
        <v>288</v>
      </c>
      <c r="B2" s="182"/>
      <c r="C2" s="182"/>
      <c r="D2" s="182"/>
      <c r="E2" s="182"/>
      <c r="F2" s="182"/>
      <c r="G2" s="182"/>
      <c r="H2" s="182"/>
      <c r="I2" s="152"/>
    </row>
    <row r="3" spans="1:9" ht="12.75" customHeight="1" x14ac:dyDescent="0.2">
      <c r="A3" s="182" t="s">
        <v>287</v>
      </c>
      <c r="B3" s="182"/>
      <c r="C3" s="182"/>
      <c r="D3" s="182"/>
      <c r="E3" s="182"/>
      <c r="F3" s="182"/>
      <c r="G3" s="182"/>
      <c r="H3" s="182"/>
      <c r="I3" s="152"/>
    </row>
    <row r="4" spans="1:9" ht="13.5" customHeight="1" x14ac:dyDescent="0.2">
      <c r="A4" s="183"/>
      <c r="B4" s="183"/>
      <c r="C4" s="183"/>
      <c r="D4" s="182"/>
      <c r="E4" s="182"/>
      <c r="F4" s="182"/>
      <c r="G4" s="182"/>
      <c r="H4" s="182"/>
      <c r="I4" s="152"/>
    </row>
    <row r="5" spans="1:9" ht="6.75" customHeight="1" x14ac:dyDescent="0.2">
      <c r="A5" s="175"/>
      <c r="B5" s="175"/>
      <c r="C5" s="175"/>
      <c r="D5" s="175"/>
      <c r="E5" s="175"/>
      <c r="F5" s="175"/>
      <c r="G5" s="175"/>
      <c r="H5" s="175"/>
      <c r="I5" s="152"/>
    </row>
    <row r="6" spans="1:9" ht="12.75" customHeight="1" x14ac:dyDescent="0.2">
      <c r="A6" s="181" t="s">
        <v>286</v>
      </c>
      <c r="B6" s="180"/>
      <c r="C6" s="177"/>
      <c r="D6" s="177"/>
      <c r="E6" s="177"/>
      <c r="F6" s="176"/>
      <c r="G6" s="176"/>
      <c r="H6" s="179"/>
      <c r="I6" s="152"/>
    </row>
    <row r="7" spans="1:9" ht="12.75" customHeight="1" x14ac:dyDescent="0.25">
      <c r="A7" s="185" t="s">
        <v>285</v>
      </c>
      <c r="B7" s="186"/>
      <c r="C7" s="186"/>
      <c r="D7" s="186"/>
      <c r="E7" s="177"/>
      <c r="F7" s="176"/>
      <c r="G7" s="176"/>
      <c r="H7" s="178"/>
      <c r="I7" s="152"/>
    </row>
    <row r="8" spans="1:9" ht="12.75" customHeight="1" x14ac:dyDescent="0.25">
      <c r="A8" s="185" t="s">
        <v>284</v>
      </c>
      <c r="B8" s="186"/>
      <c r="C8" s="186"/>
      <c r="D8" s="177"/>
      <c r="E8" s="177"/>
      <c r="F8" s="176"/>
      <c r="G8" s="176"/>
      <c r="H8" s="176"/>
      <c r="I8" s="152"/>
    </row>
    <row r="9" spans="1:9" ht="6.75" customHeight="1" x14ac:dyDescent="0.2">
      <c r="A9" s="175"/>
      <c r="B9" s="175"/>
      <c r="C9" s="175"/>
      <c r="D9" s="175"/>
      <c r="E9" s="175"/>
      <c r="F9" s="175"/>
      <c r="G9" s="175"/>
      <c r="H9" s="175"/>
      <c r="I9" s="152"/>
    </row>
    <row r="10" spans="1:9" ht="29.25" customHeight="1" x14ac:dyDescent="0.25">
      <c r="A10" s="174" t="s">
        <v>283</v>
      </c>
      <c r="B10" s="174" t="s">
        <v>282</v>
      </c>
      <c r="C10" s="174" t="s">
        <v>225</v>
      </c>
      <c r="D10" s="174" t="s">
        <v>281</v>
      </c>
      <c r="E10" s="174" t="s">
        <v>280</v>
      </c>
      <c r="F10" s="174" t="s">
        <v>279</v>
      </c>
      <c r="G10" s="174" t="s">
        <v>278</v>
      </c>
      <c r="H10" s="174" t="s">
        <v>277</v>
      </c>
      <c r="I10" s="152"/>
    </row>
    <row r="11" spans="1:9" ht="10.5" x14ac:dyDescent="0.2">
      <c r="A11" s="173"/>
      <c r="B11" s="173"/>
      <c r="C11" s="173"/>
      <c r="D11" s="173"/>
      <c r="E11" s="173"/>
      <c r="F11" s="173"/>
      <c r="G11" s="173"/>
      <c r="H11" s="173"/>
      <c r="I11" s="152"/>
    </row>
    <row r="12" spans="1:9" ht="15" x14ac:dyDescent="0.25">
      <c r="A12" s="160"/>
      <c r="B12" s="159"/>
      <c r="C12" s="158" t="s">
        <v>276</v>
      </c>
      <c r="D12" s="158" t="s">
        <v>275</v>
      </c>
      <c r="E12" s="158"/>
      <c r="F12" s="157"/>
      <c r="G12" s="157"/>
      <c r="H12" s="157">
        <f>H33</f>
        <v>0</v>
      </c>
      <c r="I12" s="152"/>
    </row>
    <row r="13" spans="1:9" ht="12.75" x14ac:dyDescent="0.2">
      <c r="A13" s="168"/>
      <c r="B13" s="167"/>
      <c r="C13" s="166" t="s">
        <v>135</v>
      </c>
      <c r="D13" s="166" t="s">
        <v>274</v>
      </c>
      <c r="E13" s="166"/>
      <c r="F13" s="165"/>
      <c r="G13" s="165"/>
      <c r="H13" s="165">
        <f>H14+H15+H16+H17+H18+H19+H20</f>
        <v>0</v>
      </c>
      <c r="I13" s="152"/>
    </row>
    <row r="14" spans="1:9" ht="28.5" customHeight="1" x14ac:dyDescent="0.25">
      <c r="A14" s="164">
        <v>1</v>
      </c>
      <c r="B14" s="163" t="s">
        <v>135</v>
      </c>
      <c r="C14" s="162" t="s">
        <v>273</v>
      </c>
      <c r="D14" s="162" t="s">
        <v>272</v>
      </c>
      <c r="E14" s="162" t="s">
        <v>69</v>
      </c>
      <c r="F14" s="161">
        <v>15</v>
      </c>
      <c r="G14" s="161"/>
      <c r="H14" s="161">
        <f t="shared" ref="H14:H20" si="0">F14*G14</f>
        <v>0</v>
      </c>
      <c r="I14" s="152"/>
    </row>
    <row r="15" spans="1:9" ht="13.5" customHeight="1" x14ac:dyDescent="0.25">
      <c r="A15" s="164">
        <v>2</v>
      </c>
      <c r="B15" s="163" t="s">
        <v>135</v>
      </c>
      <c r="C15" s="162" t="s">
        <v>271</v>
      </c>
      <c r="D15" s="162" t="s">
        <v>270</v>
      </c>
      <c r="E15" s="162" t="s">
        <v>69</v>
      </c>
      <c r="F15" s="161">
        <v>15</v>
      </c>
      <c r="G15" s="161"/>
      <c r="H15" s="161">
        <f t="shared" si="0"/>
        <v>0</v>
      </c>
      <c r="I15" s="152"/>
    </row>
    <row r="16" spans="1:9" ht="13.5" customHeight="1" x14ac:dyDescent="0.25">
      <c r="A16" s="164">
        <v>3</v>
      </c>
      <c r="B16" s="163" t="s">
        <v>135</v>
      </c>
      <c r="C16" s="162" t="s">
        <v>269</v>
      </c>
      <c r="D16" s="162" t="s">
        <v>268</v>
      </c>
      <c r="E16" s="162" t="s">
        <v>69</v>
      </c>
      <c r="F16" s="161">
        <v>15</v>
      </c>
      <c r="G16" s="161"/>
      <c r="H16" s="161">
        <f t="shared" si="0"/>
        <v>0</v>
      </c>
      <c r="I16" s="152"/>
    </row>
    <row r="17" spans="1:9" ht="13.5" customHeight="1" x14ac:dyDescent="0.2">
      <c r="A17" s="164">
        <v>4</v>
      </c>
      <c r="B17" s="171" t="s">
        <v>263</v>
      </c>
      <c r="C17" s="170" t="s">
        <v>267</v>
      </c>
      <c r="D17" s="170" t="s">
        <v>266</v>
      </c>
      <c r="E17" s="170" t="s">
        <v>69</v>
      </c>
      <c r="F17" s="169">
        <v>15</v>
      </c>
      <c r="G17" s="169"/>
      <c r="H17" s="169">
        <f t="shared" si="0"/>
        <v>0</v>
      </c>
      <c r="I17" s="152"/>
    </row>
    <row r="18" spans="1:9" ht="13.5" customHeight="1" x14ac:dyDescent="0.2">
      <c r="A18" s="164">
        <v>5</v>
      </c>
      <c r="B18" s="171" t="s">
        <v>263</v>
      </c>
      <c r="C18" s="170" t="s">
        <v>265</v>
      </c>
      <c r="D18" s="170" t="s">
        <v>264</v>
      </c>
      <c r="E18" s="170" t="s">
        <v>69</v>
      </c>
      <c r="F18" s="169">
        <v>15</v>
      </c>
      <c r="G18" s="169"/>
      <c r="H18" s="169">
        <f t="shared" si="0"/>
        <v>0</v>
      </c>
      <c r="I18" s="152"/>
    </row>
    <row r="19" spans="1:9" ht="13.5" customHeight="1" x14ac:dyDescent="0.2">
      <c r="A19" s="164">
        <v>6</v>
      </c>
      <c r="B19" s="171" t="s">
        <v>263</v>
      </c>
      <c r="C19" s="170" t="s">
        <v>262</v>
      </c>
      <c r="D19" s="170" t="s">
        <v>261</v>
      </c>
      <c r="E19" s="170" t="s">
        <v>69</v>
      </c>
      <c r="F19" s="169">
        <v>15</v>
      </c>
      <c r="G19" s="169"/>
      <c r="H19" s="169">
        <f t="shared" si="0"/>
        <v>0</v>
      </c>
      <c r="I19" s="152"/>
    </row>
    <row r="20" spans="1:9" ht="13.5" customHeight="1" x14ac:dyDescent="0.25">
      <c r="A20" s="164">
        <v>7</v>
      </c>
      <c r="B20" s="163" t="s">
        <v>135</v>
      </c>
      <c r="C20" s="162" t="s">
        <v>260</v>
      </c>
      <c r="D20" s="162" t="s">
        <v>259</v>
      </c>
      <c r="E20" s="162" t="s">
        <v>213</v>
      </c>
      <c r="F20" s="161">
        <v>19.492000000000001</v>
      </c>
      <c r="G20" s="161"/>
      <c r="H20" s="161">
        <f t="shared" si="0"/>
        <v>0</v>
      </c>
      <c r="I20" s="152"/>
    </row>
    <row r="21" spans="1:9" ht="13.5" customHeight="1" x14ac:dyDescent="0.2">
      <c r="A21" s="168"/>
      <c r="B21" s="167"/>
      <c r="C21" s="166" t="s">
        <v>237</v>
      </c>
      <c r="D21" s="166" t="s">
        <v>258</v>
      </c>
      <c r="E21" s="166"/>
      <c r="F21" s="165"/>
      <c r="G21" s="165"/>
      <c r="H21" s="165">
        <f>H22+H23+H24+H25</f>
        <v>0</v>
      </c>
      <c r="I21" s="152"/>
    </row>
    <row r="22" spans="1:9" ht="28.5" customHeight="1" x14ac:dyDescent="0.25">
      <c r="A22" s="164">
        <v>8</v>
      </c>
      <c r="B22" s="163" t="s">
        <v>237</v>
      </c>
      <c r="C22" s="162" t="s">
        <v>257</v>
      </c>
      <c r="D22" s="162" t="s">
        <v>256</v>
      </c>
      <c r="E22" s="162" t="s">
        <v>255</v>
      </c>
      <c r="F22" s="161">
        <v>10</v>
      </c>
      <c r="G22" s="161"/>
      <c r="H22" s="161">
        <f>F22*G22</f>
        <v>0</v>
      </c>
      <c r="I22" s="152"/>
    </row>
    <row r="23" spans="1:9" ht="24" customHeight="1" x14ac:dyDescent="0.2">
      <c r="A23" s="172">
        <v>9</v>
      </c>
      <c r="B23" s="171" t="s">
        <v>252</v>
      </c>
      <c r="C23" s="170" t="s">
        <v>251</v>
      </c>
      <c r="D23" s="170" t="s">
        <v>254</v>
      </c>
      <c r="E23" s="170" t="s">
        <v>197</v>
      </c>
      <c r="F23" s="169">
        <v>1</v>
      </c>
      <c r="G23" s="169"/>
      <c r="H23" s="169">
        <f>F23*G23</f>
        <v>0</v>
      </c>
      <c r="I23" s="152"/>
    </row>
    <row r="24" spans="1:9" ht="24" customHeight="1" x14ac:dyDescent="0.25">
      <c r="A24" s="164">
        <v>10</v>
      </c>
      <c r="B24" s="163">
        <v>731</v>
      </c>
      <c r="C24" s="162"/>
      <c r="D24" s="162" t="s">
        <v>253</v>
      </c>
      <c r="E24" s="162" t="s">
        <v>197</v>
      </c>
      <c r="F24" s="161">
        <v>30</v>
      </c>
      <c r="G24" s="161"/>
      <c r="H24" s="161">
        <f>F24*G24</f>
        <v>0</v>
      </c>
      <c r="I24" s="152"/>
    </row>
    <row r="25" spans="1:9" ht="24" customHeight="1" x14ac:dyDescent="0.2">
      <c r="A25" s="172">
        <v>11</v>
      </c>
      <c r="B25" s="171" t="s">
        <v>252</v>
      </c>
      <c r="C25" s="170" t="s">
        <v>251</v>
      </c>
      <c r="D25" s="170" t="s">
        <v>250</v>
      </c>
      <c r="E25" s="170" t="s">
        <v>197</v>
      </c>
      <c r="F25" s="169">
        <v>1</v>
      </c>
      <c r="G25" s="169"/>
      <c r="H25" s="169">
        <f>F25*G25</f>
        <v>0</v>
      </c>
      <c r="I25" s="152"/>
    </row>
    <row r="26" spans="1:9" ht="37.5" customHeight="1" x14ac:dyDescent="0.2">
      <c r="A26" s="168"/>
      <c r="B26" s="167"/>
      <c r="C26" s="166" t="s">
        <v>249</v>
      </c>
      <c r="D26" s="166" t="s">
        <v>248</v>
      </c>
      <c r="E26" s="166"/>
      <c r="F26" s="165"/>
      <c r="G26" s="165"/>
      <c r="H26" s="165">
        <f>H27+H28+H29+H30+H31+H32</f>
        <v>0</v>
      </c>
      <c r="I26" s="152"/>
    </row>
    <row r="27" spans="1:9" ht="28.5" customHeight="1" x14ac:dyDescent="0.25">
      <c r="A27" s="164">
        <v>12</v>
      </c>
      <c r="B27" s="163" t="s">
        <v>237</v>
      </c>
      <c r="C27" s="162" t="s">
        <v>247</v>
      </c>
      <c r="D27" s="162" t="s">
        <v>246</v>
      </c>
      <c r="E27" s="162" t="s">
        <v>69</v>
      </c>
      <c r="F27" s="161">
        <v>15</v>
      </c>
      <c r="G27" s="161"/>
      <c r="H27" s="161">
        <f t="shared" ref="H27:H32" si="1">F27*G27</f>
        <v>0</v>
      </c>
      <c r="I27" s="152"/>
    </row>
    <row r="28" spans="1:9" ht="20.25" customHeight="1" x14ac:dyDescent="0.25">
      <c r="A28" s="164">
        <v>13</v>
      </c>
      <c r="B28" s="163" t="s">
        <v>237</v>
      </c>
      <c r="C28" s="162" t="s">
        <v>245</v>
      </c>
      <c r="D28" s="162" t="s">
        <v>244</v>
      </c>
      <c r="E28" s="162" t="s">
        <v>69</v>
      </c>
      <c r="F28" s="161">
        <v>15</v>
      </c>
      <c r="G28" s="161"/>
      <c r="H28" s="161">
        <f t="shared" si="1"/>
        <v>0</v>
      </c>
      <c r="I28" s="152"/>
    </row>
    <row r="29" spans="1:9" ht="20.25" customHeight="1" x14ac:dyDescent="0.25">
      <c r="A29" s="164">
        <v>14</v>
      </c>
      <c r="B29" s="163" t="s">
        <v>237</v>
      </c>
      <c r="C29" s="162" t="s">
        <v>243</v>
      </c>
      <c r="D29" s="162" t="s">
        <v>242</v>
      </c>
      <c r="E29" s="162" t="s">
        <v>69</v>
      </c>
      <c r="F29" s="161">
        <v>15</v>
      </c>
      <c r="G29" s="161"/>
      <c r="H29" s="161">
        <f t="shared" si="1"/>
        <v>0</v>
      </c>
      <c r="I29" s="152"/>
    </row>
    <row r="30" spans="1:9" ht="20.25" customHeight="1" x14ac:dyDescent="0.25">
      <c r="A30" s="164">
        <v>15</v>
      </c>
      <c r="B30" s="163" t="s">
        <v>237</v>
      </c>
      <c r="C30" s="162" t="s">
        <v>241</v>
      </c>
      <c r="D30" s="162" t="s">
        <v>240</v>
      </c>
      <c r="E30" s="162" t="s">
        <v>69</v>
      </c>
      <c r="F30" s="161">
        <v>0</v>
      </c>
      <c r="G30" s="161"/>
      <c r="H30" s="161">
        <f t="shared" si="1"/>
        <v>0</v>
      </c>
      <c r="I30" s="152"/>
    </row>
    <row r="31" spans="1:9" ht="20.25" customHeight="1" x14ac:dyDescent="0.25">
      <c r="A31" s="164">
        <v>16</v>
      </c>
      <c r="B31" s="163" t="s">
        <v>237</v>
      </c>
      <c r="C31" s="162" t="s">
        <v>239</v>
      </c>
      <c r="D31" s="162" t="s">
        <v>238</v>
      </c>
      <c r="E31" s="162" t="s">
        <v>69</v>
      </c>
      <c r="F31" s="161">
        <v>45</v>
      </c>
      <c r="G31" s="161"/>
      <c r="H31" s="161">
        <f t="shared" si="1"/>
        <v>0</v>
      </c>
      <c r="I31" s="152"/>
    </row>
    <row r="32" spans="1:9" ht="20.25" customHeight="1" x14ac:dyDescent="0.25">
      <c r="A32" s="164">
        <v>17</v>
      </c>
      <c r="B32" s="163" t="s">
        <v>237</v>
      </c>
      <c r="C32" s="162" t="s">
        <v>236</v>
      </c>
      <c r="D32" s="162" t="s">
        <v>235</v>
      </c>
      <c r="E32" s="162" t="s">
        <v>160</v>
      </c>
      <c r="F32" s="161">
        <v>1.268</v>
      </c>
      <c r="G32" s="161"/>
      <c r="H32" s="161">
        <f t="shared" si="1"/>
        <v>0</v>
      </c>
      <c r="I32" s="152"/>
    </row>
    <row r="33" spans="1:9" ht="20.25" customHeight="1" x14ac:dyDescent="0.25">
      <c r="A33" s="160"/>
      <c r="B33" s="159"/>
      <c r="C33" s="158"/>
      <c r="D33" s="158" t="s">
        <v>234</v>
      </c>
      <c r="E33" s="158"/>
      <c r="F33" s="157"/>
      <c r="G33" s="157"/>
      <c r="H33" s="157">
        <f>H26+H21+H13</f>
        <v>0</v>
      </c>
      <c r="I33" s="152"/>
    </row>
    <row r="34" spans="1:9" ht="30.75" customHeight="1" x14ac:dyDescent="0.25">
      <c r="I34" s="152"/>
    </row>
  </sheetData>
  <mergeCells count="3">
    <mergeCell ref="A1:H1"/>
    <mergeCell ref="A7:D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Krycí list stavby na rok 2020</vt:lpstr>
      <vt:lpstr>zateplenie strechy</vt:lpstr>
      <vt:lpstr>vykurovanie</vt:lpstr>
      <vt:lpstr>vykurovanie!Názvy_tlače</vt:lpstr>
      <vt:lpstr>'zateplenie strechy'!Názvy_tlače</vt:lpstr>
      <vt:lpstr>'zateplenie strechy'!Oblasť_tlače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2020-04-02T08:38:55Z</dcterms:modified>
</cp:coreProperties>
</file>